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ARCHIVIO BILANCIO\BILANCIO 2021\"/>
    </mc:Choice>
  </mc:AlternateContent>
  <bookViews>
    <workbookView xWindow="0" yWindow="0" windowWidth="28800" windowHeight="11730"/>
  </bookViews>
  <sheets>
    <sheet name="Stato patrimoniale" sheetId="1" r:id="rId1"/>
    <sheet name="Rendiconto gestionale" sheetId="2" r:id="rId2"/>
    <sheet name="Rendiconto gestionale CASSA" sheetId="3" r:id="rId3"/>
  </sheets>
  <definedNames>
    <definedName name="_xlnm.Print_Area" localSheetId="0">'Stato patrimoniale'!$A$1:$G$241</definedName>
    <definedName name="_xlnm.Print_Titles" localSheetId="1">'Rendiconto gestionale'!$5:$5</definedName>
    <definedName name="_xlnm.Print_Titles" localSheetId="2">'Rendiconto gestionale CASSA'!$5:$5</definedName>
    <definedName name="_xlnm.Print_Titles" localSheetId="0">'Stato patrimoniale'!$6:$6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2" l="1"/>
  <c r="B11" i="2"/>
  <c r="F23" i="2"/>
  <c r="F20" i="2"/>
  <c r="F22" i="2"/>
  <c r="G228" i="1"/>
  <c r="G173" i="1"/>
  <c r="G122" i="1"/>
  <c r="B12" i="2" l="1"/>
  <c r="E23" i="2"/>
  <c r="E19" i="2"/>
  <c r="E22" i="2"/>
  <c r="E20" i="2"/>
  <c r="F212" i="1"/>
  <c r="F220" i="1"/>
  <c r="F110" i="1"/>
  <c r="F173" i="1"/>
  <c r="F182" i="1"/>
  <c r="G182" i="1"/>
  <c r="F161" i="1"/>
  <c r="F122" i="1"/>
  <c r="F28" i="1"/>
  <c r="F27" i="1"/>
  <c r="F26" i="1"/>
  <c r="F25" i="1"/>
  <c r="F21" i="1"/>
  <c r="F18" i="1"/>
  <c r="F15" i="1"/>
  <c r="B25" i="2" l="1"/>
  <c r="F82" i="2"/>
  <c r="C25" i="2"/>
  <c r="G163" i="1"/>
  <c r="G167" i="1" s="1"/>
  <c r="G62" i="1"/>
  <c r="G22" i="1"/>
  <c r="F80" i="1"/>
  <c r="F163" i="1" l="1"/>
  <c r="F62" i="1"/>
  <c r="B61" i="2"/>
  <c r="F234" i="1"/>
  <c r="F137" i="1"/>
  <c r="F112" i="1"/>
  <c r="F54" i="1"/>
  <c r="F158" i="1"/>
  <c r="F167" i="1" l="1"/>
  <c r="E80" i="3"/>
  <c r="F80" i="3"/>
  <c r="F79" i="3"/>
  <c r="E79" i="3"/>
  <c r="C79" i="3"/>
  <c r="F101" i="3"/>
  <c r="E101" i="3"/>
  <c r="C101" i="3"/>
  <c r="B101" i="3"/>
  <c r="F64" i="3"/>
  <c r="E64" i="3"/>
  <c r="C64" i="3"/>
  <c r="F53" i="3"/>
  <c r="C53" i="3"/>
  <c r="E55" i="3"/>
  <c r="F42" i="3"/>
  <c r="E42" i="3"/>
  <c r="C42" i="3"/>
  <c r="B42" i="3"/>
  <c r="F34" i="3"/>
  <c r="C34" i="3"/>
  <c r="F21" i="3"/>
  <c r="E23" i="3"/>
  <c r="C21" i="3"/>
  <c r="F30" i="1" l="1"/>
  <c r="F22" i="1"/>
  <c r="F35" i="3"/>
  <c r="F55" i="3"/>
  <c r="E66" i="3"/>
  <c r="F23" i="3"/>
  <c r="F44" i="3"/>
  <c r="B66" i="3"/>
  <c r="C66" i="3"/>
  <c r="E35" i="3"/>
  <c r="E44" i="3"/>
  <c r="F66" i="3"/>
  <c r="E25" i="2"/>
  <c r="F64" i="1" l="1"/>
  <c r="E67" i="3"/>
  <c r="E70" i="3" s="1"/>
  <c r="F67" i="3"/>
  <c r="F70" i="3" s="1"/>
  <c r="B34" i="2"/>
  <c r="B41" i="2" s="1"/>
  <c r="E49" i="2"/>
  <c r="E41" i="2"/>
  <c r="B77" i="2"/>
  <c r="E82" i="2"/>
  <c r="F206" i="1"/>
  <c r="F230" i="1"/>
  <c r="F226" i="1"/>
  <c r="F222" i="1"/>
  <c r="F214" i="1"/>
  <c r="F95" i="2"/>
  <c r="E95" i="2"/>
  <c r="C95" i="2"/>
  <c r="B95" i="2"/>
  <c r="F77" i="2"/>
  <c r="C77" i="2"/>
  <c r="F61" i="2"/>
  <c r="C61" i="2"/>
  <c r="C79" i="2" s="1"/>
  <c r="F49" i="2"/>
  <c r="C49" i="2"/>
  <c r="B49" i="2"/>
  <c r="F41" i="2"/>
  <c r="C41" i="2"/>
  <c r="F25" i="2"/>
  <c r="G234" i="1"/>
  <c r="G230" i="1"/>
  <c r="G226" i="1"/>
  <c r="G222" i="1"/>
  <c r="G218" i="1"/>
  <c r="F218" i="1"/>
  <c r="G214" i="1"/>
  <c r="G210" i="1"/>
  <c r="F210" i="1"/>
  <c r="G206" i="1"/>
  <c r="G202" i="1"/>
  <c r="F202" i="1"/>
  <c r="G198" i="1"/>
  <c r="F198" i="1"/>
  <c r="G194" i="1"/>
  <c r="F194" i="1"/>
  <c r="G190" i="1"/>
  <c r="F190" i="1"/>
  <c r="G160" i="1"/>
  <c r="G137" i="1"/>
  <c r="G131" i="1"/>
  <c r="F131" i="1"/>
  <c r="G124" i="1"/>
  <c r="G120" i="1"/>
  <c r="F120" i="1"/>
  <c r="G116" i="1"/>
  <c r="F116" i="1"/>
  <c r="G112" i="1"/>
  <c r="G108" i="1"/>
  <c r="F108" i="1"/>
  <c r="G104" i="1"/>
  <c r="G100" i="1"/>
  <c r="F100" i="1"/>
  <c r="G96" i="1"/>
  <c r="F96" i="1"/>
  <c r="G92" i="1"/>
  <c r="G88" i="1"/>
  <c r="F88" i="1"/>
  <c r="G84" i="1"/>
  <c r="F84" i="1"/>
  <c r="G80" i="1"/>
  <c r="G74" i="1"/>
  <c r="F74" i="1"/>
  <c r="G54" i="1"/>
  <c r="G50" i="1"/>
  <c r="F50" i="1"/>
  <c r="G46" i="1"/>
  <c r="F46" i="1"/>
  <c r="G42" i="1"/>
  <c r="F42" i="1"/>
  <c r="G37" i="1"/>
  <c r="G30" i="1"/>
  <c r="G125" i="1" l="1"/>
  <c r="G139" i="1" s="1"/>
  <c r="G236" i="1"/>
  <c r="G240" i="1" s="1"/>
  <c r="F236" i="1"/>
  <c r="F124" i="1"/>
  <c r="F125" i="1" s="1"/>
  <c r="F143" i="1" s="1"/>
  <c r="E77" i="2"/>
  <c r="E61" i="2"/>
  <c r="E51" i="2"/>
  <c r="F79" i="2"/>
  <c r="F51" i="2"/>
  <c r="E42" i="2"/>
  <c r="F42" i="2"/>
  <c r="F63" i="2"/>
  <c r="F55" i="1"/>
  <c r="G55" i="1"/>
  <c r="G64" i="1" s="1"/>
  <c r="F27" i="2"/>
  <c r="F240" i="1" l="1"/>
  <c r="G143" i="1"/>
  <c r="F139" i="1"/>
  <c r="E79" i="2"/>
  <c r="E63" i="2"/>
  <c r="B79" i="2"/>
  <c r="E27" i="2"/>
  <c r="F80" i="2"/>
  <c r="F84" i="2" s="1"/>
  <c r="E80" i="2" l="1"/>
  <c r="E84" i="2" s="1"/>
</calcChain>
</file>

<file path=xl/comments1.xml><?xml version="1.0" encoding="utf-8"?>
<comments xmlns="http://schemas.openxmlformats.org/spreadsheetml/2006/main">
  <authors>
    <author>Riccardo Bemi</author>
  </authors>
  <commentList>
    <comment ref="E10" authorId="0" shapeId="0">
      <text>
        <r>
          <rPr>
            <b/>
            <sz val="8"/>
            <color indexed="81"/>
            <rFont val="Tahoma"/>
            <family val="2"/>
          </rPr>
          <t>A) QUOTE ASSOCIATIVE O APPORTI ANCORA DOVUTI</t>
        </r>
        <r>
          <rPr>
            <sz val="8"/>
            <color indexed="81"/>
            <rFont val="Tahoma"/>
            <family val="2"/>
          </rPr>
          <t xml:space="preserve"> 
Importi esigibili da parte dell'ente nei confronti di associati o fondatori a fronte di quote associative o apporti dei soci fondatori.</t>
        </r>
      </text>
    </comment>
    <comment ref="E19" authorId="0" shapeId="0">
      <text>
        <r>
          <rPr>
            <b/>
            <sz val="6"/>
            <color indexed="81"/>
            <rFont val="Tahoma"/>
            <family val="2"/>
          </rPr>
          <t>5) avviamento</t>
        </r>
        <r>
          <rPr>
            <sz val="6"/>
            <color indexed="81"/>
            <rFont val="Tahoma"/>
            <family val="2"/>
          </rPr>
          <t xml:space="preserve">
Attitudine dell'azienda eventualmente acquisita dall'ente a produrre utili che derivino o da fattori specifici che, pur concorrendo positivamente alla produzione del reddito ed essendosi formati nel tempo in modo oneroso, non hanno un valore autonomo, ovvero da incrementi di valore che il complesso dei beni aziendali acquisisce rispetto alla somma dei valori dei singoli beni, in virtu' dell'organizzazione delle risorse in un sistema efficiente.</t>
        </r>
        <r>
          <rPr>
            <sz val="9"/>
            <color indexed="81"/>
            <rFont val="Tahoma"/>
            <family val="2"/>
          </rPr>
          <t xml:space="preserve">
</t>
        </r>
      </text>
    </comment>
    <comment ref="E38" authorId="0" shapeId="0">
      <text>
        <r>
          <rPr>
            <b/>
            <sz val="7"/>
            <color indexed="81"/>
            <rFont val="Tahoma"/>
            <family val="2"/>
          </rPr>
          <t xml:space="preserve">2) crediti (immobilizzazioni finanziarie)
</t>
        </r>
        <r>
          <rPr>
            <sz val="7"/>
            <color indexed="81"/>
            <rFont val="Tahoma"/>
            <family val="2"/>
          </rPr>
          <t xml:space="preserve">Crediti derivanti dalle attività di finanziamento e similari,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r>
          <rPr>
            <sz val="9"/>
            <color indexed="81"/>
            <rFont val="Tahoma"/>
            <family val="2"/>
          </rPr>
          <t xml:space="preserve">
</t>
        </r>
      </text>
    </comment>
    <comment ref="E76" authorId="0" shapeId="0">
      <text>
        <r>
          <rPr>
            <b/>
            <sz val="7"/>
            <color indexed="81"/>
            <rFont val="Tahoma"/>
            <family val="2"/>
          </rPr>
          <t>II - Crediti (attivo circolante)</t>
        </r>
        <r>
          <rPr>
            <sz val="7"/>
            <color indexed="81"/>
            <rFont val="Tahoma"/>
            <family val="2"/>
          </rPr>
          <t xml:space="preserve">
Crediti derivanti dallo svolgimento dell'attività non finanziaria,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text>
    </comment>
    <comment ref="E113" authorId="0" shapeId="0">
      <text>
        <r>
          <rPr>
            <b/>
            <sz val="7"/>
            <color indexed="81"/>
            <rFont val="Tahoma"/>
            <family val="2"/>
          </rPr>
          <t>10) da 5 per mille</t>
        </r>
        <r>
          <rPr>
            <sz val="7"/>
            <color indexed="81"/>
            <rFont val="Tahoma"/>
            <family val="2"/>
          </rPr>
          <t xml:space="preserve">
Importo assegnato a seguito della pubblicazione dell'elenco finale dei beneficiari, delle preferenze espresse e del valore del contributo del 5 per mille assegnati secondo quanto riportato nel sito dell'Agenzia delle entrate.</t>
        </r>
      </text>
    </comment>
    <comment ref="E149" authorId="0" shapeId="0">
      <text>
        <r>
          <rPr>
            <b/>
            <sz val="7"/>
            <color indexed="81"/>
            <rFont val="Tahoma"/>
            <family val="2"/>
          </rPr>
          <t>I - Fondo di dotazione dell'ente</t>
        </r>
        <r>
          <rPr>
            <sz val="7"/>
            <color indexed="81"/>
            <rFont val="Tahoma"/>
            <family val="2"/>
          </rPr>
          <t xml:space="preserve">
Fondo di cui l'ente del Terzo settore può disporre al momento della sua costituzione.</t>
        </r>
        <r>
          <rPr>
            <sz val="9"/>
            <color indexed="81"/>
            <rFont val="Tahoma"/>
            <family val="2"/>
          </rPr>
          <t xml:space="preserve">
</t>
        </r>
      </text>
    </comment>
    <comment ref="E151" authorId="0" shapeId="0">
      <text>
        <r>
          <rPr>
            <b/>
            <sz val="7"/>
            <color indexed="81"/>
            <rFont val="Tahoma"/>
            <family val="2"/>
          </rPr>
          <t>II - Patrimonio vincolato</t>
        </r>
        <r>
          <rPr>
            <sz val="7"/>
            <color indexed="81"/>
            <rFont val="Tahoma"/>
            <family val="2"/>
          </rPr>
          <t xml:space="preserve">
Patrimonio derivante da riserve statutarie vincolate nonché da riserve vincolate per scelte operate dagli Organi istituzionali o da terzi donatori.
</t>
        </r>
      </text>
    </comment>
    <comment ref="E165" authorId="0" shapeId="0">
      <text>
        <r>
          <rPr>
            <b/>
            <sz val="7"/>
            <color indexed="81"/>
            <rFont val="Tahoma"/>
            <family val="2"/>
          </rPr>
          <t>IV - Avanzo/Disavanzo d'esercizio</t>
        </r>
        <r>
          <rPr>
            <sz val="7"/>
            <color indexed="81"/>
            <rFont val="Tahoma"/>
            <family val="2"/>
          </rPr>
          <t xml:space="preserve">
Eccedenza dei proventi e ricavi rispetto agli oneri e costi dell'esercizio contabilizzati come tali secondo il principio della competenza economica.</t>
        </r>
      </text>
    </comment>
    <comment ref="E186" authorId="0" shapeId="0">
      <text>
        <r>
          <rPr>
            <b/>
            <sz val="6"/>
            <color indexed="81"/>
            <rFont val="Tahoma"/>
            <family val="2"/>
          </rPr>
          <t>D) DEBITI</t>
        </r>
        <r>
          <rPr>
            <sz val="6"/>
            <color indexed="81"/>
            <rFont val="Tahoma"/>
            <family val="2"/>
          </rPr>
          <t xml:space="preserve">
Passività di natura determinata ed esistenza certa, che rappresentano obbligazioni a pagare ammontari fissi o determinabili di disponibilità liquide, o di beni/servizi aventi un valore equivalente, di solito ad una data stabilita. Tali obbligazioni sono nei confronti di finanziatori, fornitori e altri soggetti.</t>
        </r>
      </text>
    </comment>
    <comment ref="E203" authorId="0" shapeId="0">
      <text>
        <r>
          <rPr>
            <b/>
            <sz val="7"/>
            <color indexed="81"/>
            <rFont val="Tahoma"/>
            <family val="2"/>
          </rPr>
          <t>5) debiti per erogazioni liberali condizionate</t>
        </r>
        <r>
          <rPr>
            <sz val="7"/>
            <color indexed="81"/>
            <rFont val="Tahoma"/>
            <family val="2"/>
          </rPr>
          <t xml:space="preserve">
Debiti contratti a fronte di erogazioni liberali che possono essere considerate come acquisite in via definitiva dall'ente al verificarsi di un predeterminato fatto o al soddisfacimento di una specifica situazione. Ai fini dell'iscrizione del debito nella voce in oggetto, occorre che al non verificarsi della suddetta condizione sia prevista la restituzione dell'attività donata.  </t>
        </r>
        <r>
          <rPr>
            <sz val="8"/>
            <color indexed="81"/>
            <rFont val="Tahoma"/>
            <family val="2"/>
          </rPr>
          <t xml:space="preserve"> </t>
        </r>
        <r>
          <rPr>
            <sz val="9"/>
            <color indexed="81"/>
            <rFont val="Tahoma"/>
            <family val="2"/>
          </rPr>
          <t xml:space="preserve">  
</t>
        </r>
      </text>
    </comment>
    <comment ref="E231" authorId="0" shapeId="0">
      <text>
        <r>
          <rPr>
            <b/>
            <sz val="6"/>
            <color indexed="81"/>
            <rFont val="Tahoma"/>
            <family val="2"/>
          </rPr>
          <t>12) altri debiti</t>
        </r>
        <r>
          <rPr>
            <sz val="6"/>
            <color indexed="81"/>
            <rFont val="Tahoma"/>
            <family val="2"/>
          </rPr>
          <t xml:space="preserve">
Debiti che non rientrano nelle precedenti voci. Accolgono anche i debiti verso volontari per rimborsi spese, verso dipendenti e collaboratori per prestazioni lavorative</t>
        </r>
        <r>
          <rPr>
            <sz val="7"/>
            <color indexed="81"/>
            <rFont val="Tahoma"/>
            <family val="2"/>
          </rPr>
          <t>.</t>
        </r>
        <r>
          <rPr>
            <sz val="9"/>
            <color indexed="81"/>
            <rFont val="Tahoma"/>
            <family val="2"/>
          </rPr>
          <t xml:space="preserve">
</t>
        </r>
      </text>
    </comment>
  </commentList>
</comments>
</file>

<file path=xl/comments2.xml><?xml version="1.0" encoding="utf-8"?>
<comments xmlns="http://schemas.openxmlformats.org/spreadsheetml/2006/main">
  <authors>
    <author>Riccardo Bemi</author>
    <author>user</author>
  </authors>
  <commentList>
    <comment ref="A9" authorId="0" shapeId="0">
      <text>
        <r>
          <rPr>
            <b/>
            <sz val="7"/>
            <color indexed="81"/>
            <rFont val="Tahoma"/>
            <family val="2"/>
          </rPr>
          <t>A) Costi e oneri da attività di interesse generale.</t>
        </r>
        <r>
          <rPr>
            <sz val="7"/>
            <color indexed="81"/>
            <rFont val="Tahoma"/>
            <family val="2"/>
          </rPr>
          <t xml:space="preserve">
Componenti negativi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9" authorId="0" shapeId="0">
      <text>
        <r>
          <rPr>
            <b/>
            <sz val="7"/>
            <color indexed="81"/>
            <rFont val="Tahoma"/>
            <family val="2"/>
          </rPr>
          <t>A) Ricavi, rendite e proventi da attività di interesse generale.</t>
        </r>
        <r>
          <rPr>
            <sz val="7"/>
            <color indexed="81"/>
            <rFont val="Tahoma"/>
            <family val="2"/>
          </rPr>
          <t xml:space="preserve">
Componenti positivi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8"/>
            <color indexed="81"/>
            <rFont val="Tahoma"/>
            <family val="2"/>
          </rPr>
          <t xml:space="preserve">
</t>
        </r>
      </text>
    </comment>
    <comment ref="D15" authorId="0" shapeId="0">
      <text>
        <r>
          <rPr>
            <b/>
            <sz val="7"/>
            <color indexed="81"/>
            <rFont val="Tahoma"/>
            <family val="2"/>
          </rPr>
          <t>5) Proventi del 5 per mille.</t>
        </r>
        <r>
          <rPr>
            <sz val="7"/>
            <color indexed="81"/>
            <rFont val="Tahoma"/>
            <family val="2"/>
          </rPr>
          <t xml:space="preserve">
Proventi derivanti dall'assegnazione a seguito della pubblicazione dell'elenco finale dei beneficiari, delle preferenze espresse e del valore del contributo del 5 per mille secondo quanto riportato nel sito dell'Agenzia delle entrate.
</t>
        </r>
      </text>
    </comment>
    <comment ref="D21" authorId="0" shapeId="0">
      <text>
        <r>
          <rPr>
            <b/>
            <sz val="8"/>
            <color indexed="81"/>
            <rFont val="Tahoma"/>
            <family val="2"/>
          </rPr>
          <t>8) Contributi da enti pubblici.</t>
        </r>
        <r>
          <rPr>
            <sz val="8"/>
            <color indexed="81"/>
            <rFont val="Tahoma"/>
            <family val="2"/>
          </rPr>
          <t xml:space="preserve">
Proventi derivanti da accordi, quali le convenzioni, non caratterizzate da un rapporto di sinallagmaticità.</t>
        </r>
        <r>
          <rPr>
            <sz val="9"/>
            <color indexed="81"/>
            <rFont val="Tahoma"/>
            <family val="2"/>
          </rPr>
          <t xml:space="preserve">
</t>
        </r>
      </text>
    </comment>
    <comment ref="D22" authorId="0" shapeId="0">
      <text>
        <r>
          <rPr>
            <b/>
            <sz val="7"/>
            <color indexed="81"/>
            <rFont val="Tahoma"/>
            <family val="2"/>
          </rPr>
          <t>9) Proventi da contratti con enti pubblici.</t>
        </r>
        <r>
          <rPr>
            <sz val="7"/>
            <color indexed="81"/>
            <rFont val="Tahoma"/>
            <family val="2"/>
          </rPr>
          <t xml:space="preserve">
Proventi derivanti da accordi con enti di natura pubblica aventi carattere sinallagmatico, in cui sia previsto un corrispettivo a fronte di un servizio reso/di un bene fornito futuro e incerto la cui manifestazione conferisce al promittente il diritto di riprendere possesso delle risorse trasferite o lo libera dagli obblighi derivanti dalla promessa.</t>
        </r>
        <r>
          <rPr>
            <sz val="9"/>
            <color indexed="81"/>
            <rFont val="Tahoma"/>
            <family val="2"/>
          </rPr>
          <t xml:space="preserve">    
</t>
        </r>
      </text>
    </comment>
    <comment ref="A29" authorId="0" shapeId="0">
      <text>
        <r>
          <rPr>
            <b/>
            <sz val="8"/>
            <color indexed="81"/>
            <rFont val="Tahoma"/>
            <family val="2"/>
          </rPr>
          <t>B) Costi e oneri da attività diverse.</t>
        </r>
        <r>
          <rPr>
            <sz val="8"/>
            <color indexed="81"/>
            <rFont val="Tahoma"/>
            <family val="2"/>
          </rPr>
          <t xml:space="preserve">
Componenti negativi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29" authorId="0" shapeId="0">
      <text>
        <r>
          <rPr>
            <b/>
            <sz val="7"/>
            <color indexed="81"/>
            <rFont val="Tahoma"/>
            <family val="2"/>
          </rPr>
          <t>B) Ricavi, rendite e proventi da attività diverse.</t>
        </r>
        <r>
          <rPr>
            <sz val="7"/>
            <color indexed="81"/>
            <rFont val="Tahoma"/>
            <family val="2"/>
          </rPr>
          <t xml:space="preserve">
Componenti positivi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A44" authorId="0" shapeId="0">
      <text>
        <r>
          <rPr>
            <b/>
            <sz val="8"/>
            <color indexed="81"/>
            <rFont val="Tahoma"/>
            <family val="2"/>
          </rPr>
          <t>C) Costi e oneri da attività di raccolta fondi.</t>
        </r>
        <r>
          <rPr>
            <sz val="8"/>
            <color indexed="81"/>
            <rFont val="Tahoma"/>
            <family val="2"/>
          </rPr>
          <t xml:space="preserve">
Componenti negativi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D44" authorId="0" shapeId="0">
      <text>
        <r>
          <rPr>
            <b/>
            <sz val="8"/>
            <color indexed="81"/>
            <rFont val="Tahoma"/>
            <family val="2"/>
          </rPr>
          <t>C) Ricavi, rendite e proventi da attività di raccolta fondi.</t>
        </r>
        <r>
          <rPr>
            <sz val="8"/>
            <color indexed="81"/>
            <rFont val="Tahoma"/>
            <family val="2"/>
          </rPr>
          <t xml:space="preserve">
Componenti positivi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A53" authorId="0" shapeId="0">
      <text>
        <r>
          <rPr>
            <b/>
            <sz val="7"/>
            <color indexed="81"/>
            <rFont val="Tahoma"/>
            <family val="2"/>
          </rPr>
          <t>D) Costi e oneri da attività finanziarie e patrimoniali.</t>
        </r>
        <r>
          <rPr>
            <sz val="7"/>
            <color indexed="81"/>
            <rFont val="Tahoma"/>
            <family val="2"/>
          </rPr>
          <t xml:space="preserve">
Componenti negativi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D53" authorId="0" shapeId="0">
      <text>
        <r>
          <rPr>
            <b/>
            <sz val="7"/>
            <color indexed="81"/>
            <rFont val="Tahoma"/>
            <family val="2"/>
          </rPr>
          <t>D) Ricavi, rendite e proventi da attività finanziarie e patrimoniali.</t>
        </r>
        <r>
          <rPr>
            <sz val="7"/>
            <color indexed="81"/>
            <rFont val="Tahoma"/>
            <family val="2"/>
          </rPr>
          <t xml:space="preserve">
Componenti positivi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A87" authorId="0" shapeId="0">
      <text>
        <r>
          <rPr>
            <b/>
            <sz val="7"/>
            <color indexed="81"/>
            <rFont val="Tahoma"/>
            <family val="2"/>
          </rPr>
          <t>COSTI E PROVENTI FIGURATIVI</t>
        </r>
        <r>
          <rPr>
            <sz val="7"/>
            <color indexed="81"/>
            <rFont val="Tahoma"/>
            <family val="2"/>
          </rPr>
          <t>.
Inserimento FACOLTATIVO. Quanto esposto nel presente prospetto non deve essere stato già inserito nel rendiconto gestionale.</t>
        </r>
        <r>
          <rPr>
            <sz val="9"/>
            <color indexed="81"/>
            <rFont val="Tahoma"/>
            <family val="2"/>
          </rPr>
          <t xml:space="preserve">
</t>
        </r>
      </text>
    </comment>
    <comment ref="A91" authorId="0" shapeId="0">
      <text>
        <r>
          <rPr>
            <b/>
            <sz val="7"/>
            <color indexed="81"/>
            <rFont val="Tahoma"/>
            <family val="2"/>
          </rPr>
          <t>Costi figurativi.</t>
        </r>
        <r>
          <rPr>
            <sz val="7"/>
            <color indexed="81"/>
            <rFont val="Tahoma"/>
            <family val="2"/>
          </rPr>
          <t xml:space="preserve">
I costi figurativi sono quei componenti economici di competenza dell'esercizio che non rilevano ai fini della tenuta della contabilità, pur originando egualmente dalla gestione dell'ente.  Un esempio di costi figurativi é dato dall'impiego di volontari iscritti nel registro di cui all'art.  17,  comma  1,  del  decreto legislativo n. 117 del  2017,  calcolati  attraverso  l'applicazione, alle ore di attività di volontariato effettivamente prestate,  della retribuzione oraria lorda prevista per la  corrispondente qualifica dai contratti collettivi di cui all'art. 51 del  decreto  legislativo 15 giugno 2015, n. 81.  </t>
        </r>
        <r>
          <rPr>
            <sz val="9"/>
            <color indexed="81"/>
            <rFont val="Tahoma"/>
            <family val="2"/>
          </rPr>
          <t xml:space="preserve">
</t>
        </r>
      </text>
    </comment>
    <comment ref="C91" authorId="1" shapeId="0">
      <text>
        <r>
          <rPr>
            <b/>
            <sz val="7"/>
            <color indexed="81"/>
            <rFont val="Tahoma"/>
            <family val="2"/>
          </rPr>
          <t xml:space="preserve">Proventi figurativi.
</t>
        </r>
        <r>
          <rPr>
            <sz val="7"/>
            <color indexed="81"/>
            <rFont val="Tahoma"/>
            <family val="2"/>
          </rPr>
          <t>I proventi figurativi sono quei componenti economici di competenza dell'esercizio che non rilevano ai fini della tenuta della contabilità, pur originando egualmente dalla gestione dell'ente.  Un esempio di proventi figurativi è riferibile alla traduzione in termini economici dell'apporto che i volontari  forniscono attraverso lo svolgimento   della propria attività personale, spontanea e gratuita.</t>
        </r>
      </text>
    </comment>
  </commentList>
</comments>
</file>

<file path=xl/comments3.xml><?xml version="1.0" encoding="utf-8"?>
<comments xmlns="http://schemas.openxmlformats.org/spreadsheetml/2006/main">
  <authors>
    <author>Riccardo Bemi</author>
    <author>user</author>
  </authors>
  <commentList>
    <comment ref="A9" authorId="0" shapeId="0">
      <text>
        <r>
          <rPr>
            <b/>
            <sz val="7"/>
            <color indexed="81"/>
            <rFont val="Tahoma"/>
            <family val="2"/>
          </rPr>
          <t>A) Costi e oneri da attività di interesse generale.</t>
        </r>
        <r>
          <rPr>
            <sz val="7"/>
            <color indexed="81"/>
            <rFont val="Tahoma"/>
            <family val="2"/>
          </rPr>
          <t xml:space="preserve">
Componenti negativi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9" authorId="0" shapeId="0">
      <text>
        <r>
          <rPr>
            <b/>
            <sz val="7"/>
            <color indexed="81"/>
            <rFont val="Tahoma"/>
            <family val="2"/>
          </rPr>
          <t>A) Ricavi, rendite e proventi da attività di interesse generale.</t>
        </r>
        <r>
          <rPr>
            <sz val="7"/>
            <color indexed="81"/>
            <rFont val="Tahoma"/>
            <family val="2"/>
          </rPr>
          <t xml:space="preserve">
Componenti positivi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8"/>
            <color indexed="81"/>
            <rFont val="Tahoma"/>
            <family val="2"/>
          </rPr>
          <t xml:space="preserve">
</t>
        </r>
      </text>
    </comment>
    <comment ref="D15" authorId="0" shapeId="0">
      <text>
        <r>
          <rPr>
            <b/>
            <sz val="7"/>
            <color indexed="81"/>
            <rFont val="Tahoma"/>
            <family val="2"/>
          </rPr>
          <t>5) Proventi del 5 per mille.</t>
        </r>
        <r>
          <rPr>
            <sz val="7"/>
            <color indexed="81"/>
            <rFont val="Tahoma"/>
            <family val="2"/>
          </rPr>
          <t xml:space="preserve">
Proventi derivanti dall'assegnazione a seguito della pubblicazione dell'elenco finale dei beneficiari, delle preferenze espresse e del valore del contributo del 5 per mille secondo quanto riportato nel sito dell'Agenzia delle entrate.
</t>
        </r>
      </text>
    </comment>
    <comment ref="D18" authorId="0" shapeId="0">
      <text>
        <r>
          <rPr>
            <b/>
            <sz val="8"/>
            <color indexed="81"/>
            <rFont val="Tahoma"/>
            <family val="2"/>
          </rPr>
          <t>8) Contributi da enti pubblici.</t>
        </r>
        <r>
          <rPr>
            <sz val="8"/>
            <color indexed="81"/>
            <rFont val="Tahoma"/>
            <family val="2"/>
          </rPr>
          <t xml:space="preserve">
Proventi derivanti da accordi, quali le convenzioni, non caratterizzate da un rapporto di sinallagmaticità.</t>
        </r>
        <r>
          <rPr>
            <sz val="9"/>
            <color indexed="81"/>
            <rFont val="Tahoma"/>
            <family val="2"/>
          </rPr>
          <t xml:space="preserve">
</t>
        </r>
      </text>
    </comment>
    <comment ref="D19" authorId="0" shapeId="0">
      <text>
        <r>
          <rPr>
            <b/>
            <sz val="7"/>
            <color indexed="81"/>
            <rFont val="Tahoma"/>
            <family val="2"/>
          </rPr>
          <t>9) Proventi da contratti con enti pubblici.</t>
        </r>
        <r>
          <rPr>
            <sz val="7"/>
            <color indexed="81"/>
            <rFont val="Tahoma"/>
            <family val="2"/>
          </rPr>
          <t xml:space="preserve">
Proventi derivanti da accordi con enti di natura pubblica aventi carattere sinallagmatico, in cui sia previsto un corrispettivo a fronte di un servizio reso/di un bene fornito futuro e incerto la cui manifestazione conferisce al promittente il diritto di riprendere possesso delle risorse trasferite o lo libera dagli obblighi derivanti dalla promessa.</t>
        </r>
        <r>
          <rPr>
            <sz val="9"/>
            <color indexed="81"/>
            <rFont val="Tahoma"/>
            <family val="2"/>
          </rPr>
          <t xml:space="preserve">    
</t>
        </r>
      </text>
    </comment>
    <comment ref="A25" authorId="0" shapeId="0">
      <text>
        <r>
          <rPr>
            <b/>
            <sz val="8"/>
            <color indexed="81"/>
            <rFont val="Tahoma"/>
            <family val="2"/>
          </rPr>
          <t>B) Costi e oneri da attività diverse.</t>
        </r>
        <r>
          <rPr>
            <sz val="8"/>
            <color indexed="81"/>
            <rFont val="Tahoma"/>
            <family val="2"/>
          </rPr>
          <t xml:space="preserve">
Componenti negativi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25" authorId="0" shapeId="0">
      <text>
        <r>
          <rPr>
            <b/>
            <sz val="7"/>
            <color indexed="81"/>
            <rFont val="Tahoma"/>
            <family val="2"/>
          </rPr>
          <t>B) Ricavi, rendite e proventi da attività diverse.</t>
        </r>
        <r>
          <rPr>
            <sz val="7"/>
            <color indexed="81"/>
            <rFont val="Tahoma"/>
            <family val="2"/>
          </rPr>
          <t xml:space="preserve">
Componenti positivi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A37" authorId="0" shapeId="0">
      <text>
        <r>
          <rPr>
            <b/>
            <sz val="8"/>
            <color indexed="81"/>
            <rFont val="Tahoma"/>
            <family val="2"/>
          </rPr>
          <t>C) Costi e oneri da attività di raccolta fondi.</t>
        </r>
        <r>
          <rPr>
            <sz val="8"/>
            <color indexed="81"/>
            <rFont val="Tahoma"/>
            <family val="2"/>
          </rPr>
          <t xml:space="preserve">
Componenti negativi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D37" authorId="0" shapeId="0">
      <text>
        <r>
          <rPr>
            <b/>
            <sz val="8"/>
            <color indexed="81"/>
            <rFont val="Tahoma"/>
            <family val="2"/>
          </rPr>
          <t>C) Ricavi, rendite e proventi da attività di raccolta fondi.</t>
        </r>
        <r>
          <rPr>
            <sz val="8"/>
            <color indexed="81"/>
            <rFont val="Tahoma"/>
            <family val="2"/>
          </rPr>
          <t xml:space="preserve">
Componenti positivi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A46" authorId="0" shapeId="0">
      <text>
        <r>
          <rPr>
            <b/>
            <sz val="7"/>
            <color indexed="81"/>
            <rFont val="Tahoma"/>
            <family val="2"/>
          </rPr>
          <t>D) Costi e oneri da attività finanziarie e patrimoniali.</t>
        </r>
        <r>
          <rPr>
            <sz val="7"/>
            <color indexed="81"/>
            <rFont val="Tahoma"/>
            <family val="2"/>
          </rPr>
          <t xml:space="preserve">
Componenti negativi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D46" authorId="0" shapeId="0">
      <text>
        <r>
          <rPr>
            <b/>
            <sz val="7"/>
            <color indexed="81"/>
            <rFont val="Tahoma"/>
            <family val="2"/>
          </rPr>
          <t>D) Ricavi, rendite e proventi da attività finanziarie e patrimoniali.</t>
        </r>
        <r>
          <rPr>
            <sz val="7"/>
            <color indexed="81"/>
            <rFont val="Tahoma"/>
            <family val="2"/>
          </rPr>
          <t xml:space="preserve">
Componenti positivi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A93" authorId="0" shapeId="0">
      <text>
        <r>
          <rPr>
            <b/>
            <sz val="7"/>
            <color indexed="81"/>
            <rFont val="Tahoma"/>
            <family val="2"/>
          </rPr>
          <t>COSTI E PROVENTI FIGURATIVI</t>
        </r>
        <r>
          <rPr>
            <sz val="7"/>
            <color indexed="81"/>
            <rFont val="Tahoma"/>
            <family val="2"/>
          </rPr>
          <t>.
Inserimento FACOLTATIVO. Quanto esposto nel presente prospetto non deve essere stato già inserito nel rendiconto gestionale.</t>
        </r>
        <r>
          <rPr>
            <sz val="9"/>
            <color indexed="81"/>
            <rFont val="Tahoma"/>
            <family val="2"/>
          </rPr>
          <t xml:space="preserve">
</t>
        </r>
      </text>
    </comment>
    <comment ref="A97" authorId="0" shapeId="0">
      <text>
        <r>
          <rPr>
            <b/>
            <sz val="7"/>
            <color indexed="81"/>
            <rFont val="Tahoma"/>
            <family val="2"/>
          </rPr>
          <t>Costi figurativi.</t>
        </r>
        <r>
          <rPr>
            <sz val="7"/>
            <color indexed="81"/>
            <rFont val="Tahoma"/>
            <family val="2"/>
          </rPr>
          <t xml:space="preserve">
I costi figurativi sono quei componenti economici di competenza dell'esercizio che non rilevano ai fini della tenuta della contabilità, pur originando egualmente dalla gestione dell'ente.  Un esempio di costi figurativi é dato dall'impiego di volontari iscritti nel registro di cui all'art.  17,  comma  1,  del  decreto legislativo n. 117 del  2017,  calcolati  attraverso  l'applicazione, alle ore di attività di volontariato effettivamente prestate,  della retribuzione oraria lorda prevista per la  corrispondente qualifica dai contratti collettivi di cui all'art. 51 del  decreto  legislativo 15 giugno 2015, n. 81.  </t>
        </r>
        <r>
          <rPr>
            <sz val="9"/>
            <color indexed="81"/>
            <rFont val="Tahoma"/>
            <family val="2"/>
          </rPr>
          <t xml:space="preserve">
</t>
        </r>
      </text>
    </comment>
    <comment ref="C97" authorId="1" shapeId="0">
      <text>
        <r>
          <rPr>
            <b/>
            <sz val="7"/>
            <color indexed="81"/>
            <rFont val="Tahoma"/>
            <family val="2"/>
          </rPr>
          <t xml:space="preserve">Proventi figurativi.
</t>
        </r>
        <r>
          <rPr>
            <sz val="7"/>
            <color indexed="81"/>
            <rFont val="Tahoma"/>
            <family val="2"/>
          </rPr>
          <t>I proventi figurativi sono quei componenti economici di competenza dell'esercizio che non rilevano ai fini della tenuta della contabilità, pur originando egualmente dalla gestione dell'ente.  Un esempio di proventi figurativi è riferibile alla traduzione in termini economici dell'apporto che i volontari  forniscono attraverso lo svolgimento   della propria attività personale, spontanea e gratuita.</t>
        </r>
      </text>
    </comment>
  </commentList>
</comments>
</file>

<file path=xl/sharedStrings.xml><?xml version="1.0" encoding="utf-8"?>
<sst xmlns="http://schemas.openxmlformats.org/spreadsheetml/2006/main" count="433" uniqueCount="293">
  <si>
    <t>ATTIVO</t>
  </si>
  <si>
    <t>A) QUOTE ASSOCIATIVE O APPORTI ANCORA DOVUTI</t>
  </si>
  <si>
    <t>B) IMMOBILIZZAZIONI</t>
  </si>
  <si>
    <t>I - Immobilizzazioni immateriali</t>
  </si>
  <si>
    <t>1) costi di impianto e di ampliamento</t>
  </si>
  <si>
    <t>2) costi di sviluppo</t>
  </si>
  <si>
    <t>3) diritti di brevetto industriale e diritti di utilizzazione delle opere dell'ingegno</t>
  </si>
  <si>
    <t>4) concessioni, licenze, marchi e diritti simili</t>
  </si>
  <si>
    <t>5) avviamento</t>
  </si>
  <si>
    <t>6) immobilizzazioni in corso e acconti</t>
  </si>
  <si>
    <t>7) altre</t>
  </si>
  <si>
    <t>Totale immobilizzazioni immateriali</t>
  </si>
  <si>
    <t>II - Immobilizzazioni materiali</t>
  </si>
  <si>
    <t>1) terreni e fabbricati</t>
  </si>
  <si>
    <t>2) impianti e macchinari</t>
  </si>
  <si>
    <t>3) attrezzature</t>
  </si>
  <si>
    <t>4) altri beni</t>
  </si>
  <si>
    <t>5) immobilizzazioni in corso e acconti</t>
  </si>
  <si>
    <t>Totale immobilizzazioni materiali</t>
  </si>
  <si>
    <t>III - Immobilizzazioni finanziarie</t>
  </si>
  <si>
    <t>1) partecipazioni in:</t>
  </si>
  <si>
    <t>a) imprese controllate</t>
  </si>
  <si>
    <t>b) imprese collegate</t>
  </si>
  <si>
    <t>c) altre imprese</t>
  </si>
  <si>
    <t>Totale partecipazioni</t>
  </si>
  <si>
    <t>2) crediti</t>
  </si>
  <si>
    <t>esigibili entro l'esercizio successivo</t>
  </si>
  <si>
    <t>esigibili oltre l'esercizio successivo</t>
  </si>
  <si>
    <t>Totale crediti imprese controllate</t>
  </si>
  <si>
    <t>Totale crediti imprese collegate</t>
  </si>
  <si>
    <t>c) verso altri enti del Terzo settore</t>
  </si>
  <si>
    <t>Totale crediti verso altri enti del Terzo settore</t>
  </si>
  <si>
    <t>d) verso altri</t>
  </si>
  <si>
    <t>Totale crediti verso altri</t>
  </si>
  <si>
    <t xml:space="preserve">Totale crediti </t>
  </si>
  <si>
    <t>3) altri titoli</t>
  </si>
  <si>
    <t>Totale immobilizzazioni finanziarie</t>
  </si>
  <si>
    <t>TOTALE IMMOBILIZZAZIONI</t>
  </si>
  <si>
    <t>C) ATTIVO CIRCOLANTE</t>
  </si>
  <si>
    <t>I - Rimanenze</t>
  </si>
  <si>
    <t>1) materie prime, sussidiarie e di consumo</t>
  </si>
  <si>
    <t>2) prodotti in coso di lavorazione e semilavorati</t>
  </si>
  <si>
    <t>3) lavori in corso su ordinazione</t>
  </si>
  <si>
    <t>4) prodotti finiti e merci</t>
  </si>
  <si>
    <t>5) acconti</t>
  </si>
  <si>
    <t>Totale rimanenze</t>
  </si>
  <si>
    <t>II - Crediti</t>
  </si>
  <si>
    <t>1) verso utenti e clienti</t>
  </si>
  <si>
    <t>2) verso associati e fondatori</t>
  </si>
  <si>
    <t>Totale crediti verso associati e fondatori</t>
  </si>
  <si>
    <t>3) verso enti pubblici</t>
  </si>
  <si>
    <t>Totale crediti verso enti pubblici</t>
  </si>
  <si>
    <t>4) verso soggetti privati per contributi</t>
  </si>
  <si>
    <t>Totale crediti verso soggetti privati per contributi</t>
  </si>
  <si>
    <t>5) verso enti della stessa rete associativa</t>
  </si>
  <si>
    <t>Totale crediti verso enti della stessa rete associativa</t>
  </si>
  <si>
    <t>6) verso altri enti del Terzo settore</t>
  </si>
  <si>
    <t>7) verso imprese controllate</t>
  </si>
  <si>
    <t>Totale crediti verso imprese controllate</t>
  </si>
  <si>
    <t>8) verso imprese collegate</t>
  </si>
  <si>
    <t>Totale crediti verso imprese collegate</t>
  </si>
  <si>
    <t>9) crediti tributari</t>
  </si>
  <si>
    <t>Totale crediti tributari</t>
  </si>
  <si>
    <t>10) da 5 per mille</t>
  </si>
  <si>
    <t>Totale crediti da 5 per mille</t>
  </si>
  <si>
    <t>11) imposte anticipate</t>
  </si>
  <si>
    <t>Totale crediti imposte anticipate</t>
  </si>
  <si>
    <t>12) verso altri</t>
  </si>
  <si>
    <t>Totale crediti</t>
  </si>
  <si>
    <t>III - Attività finanziarie che non costituiscono immobilizzazioni</t>
  </si>
  <si>
    <t>1) partecipazioni in imprese controllate</t>
  </si>
  <si>
    <t>2) partecipazioni in imprese collegate</t>
  </si>
  <si>
    <t>Totale attività finanziarie che non costituiscono immobilizzazioni</t>
  </si>
  <si>
    <t>IV - Disponibilità liquide</t>
  </si>
  <si>
    <t>1) depositi bancari e postali</t>
  </si>
  <si>
    <t>2) assegni</t>
  </si>
  <si>
    <t>3) danaro e valori in cassa</t>
  </si>
  <si>
    <t>Totale disponibilità liquide</t>
  </si>
  <si>
    <t>TOTALE ATTIVO CIRCOLANTE</t>
  </si>
  <si>
    <t>D) RATEI E RISCONTI ATTIVI</t>
  </si>
  <si>
    <t>Totale Attivo</t>
  </si>
  <si>
    <t>PASSIVO</t>
  </si>
  <si>
    <t>A) PATRIMONIO NETTO</t>
  </si>
  <si>
    <t>I - Fondo di dotazione dell'ente</t>
  </si>
  <si>
    <t>II - Patrimonio vincolato</t>
  </si>
  <si>
    <t>1) riserve statutarie</t>
  </si>
  <si>
    <t>2) riserve vincolate per decisione degli organi istituzionali</t>
  </si>
  <si>
    <t>3) riserve vincolate destinate da terzi</t>
  </si>
  <si>
    <t>2) altre riserve</t>
  </si>
  <si>
    <t>IV - Avanzo/Disavanzo d'esercizio</t>
  </si>
  <si>
    <t>TOTALE PATRIMONIO NETTO</t>
  </si>
  <si>
    <t>B) FONDI PER RISCHI E ONERI</t>
  </si>
  <si>
    <t>1) per trattamento di quiescenza e obblighi simili</t>
  </si>
  <si>
    <t>2) per imposte, anche differite</t>
  </si>
  <si>
    <t>3) altri</t>
  </si>
  <si>
    <t>TOTALE FONDI PER RISCHI E ONERI</t>
  </si>
  <si>
    <t>C) TRATTAMENTO DI FINE RAPPORTO DI LAVORO SUBORDINATO</t>
  </si>
  <si>
    <t>D) DEBITI</t>
  </si>
  <si>
    <t>Totale debiti verso banche</t>
  </si>
  <si>
    <t>2) debiti verso altri finanziatori</t>
  </si>
  <si>
    <t>Totale debiti verso altri finanziatori</t>
  </si>
  <si>
    <t>3) debiti verso associati e fondatori per finanziamenti</t>
  </si>
  <si>
    <t>Totale debiti verso associati e fondatori per finanziamenti</t>
  </si>
  <si>
    <t>4) debiti verso enti della stessa rete associativa</t>
  </si>
  <si>
    <t>Totale debiti verso enti della stessa rete associativa</t>
  </si>
  <si>
    <t>5) debiti per erogazioni liberali condizionate</t>
  </si>
  <si>
    <t>Totale debiti per erogazioni liberali condizionate</t>
  </si>
  <si>
    <t>6) acconti</t>
  </si>
  <si>
    <t>Totale acconti</t>
  </si>
  <si>
    <t>7) debiti verso fornitori</t>
  </si>
  <si>
    <t>Totale debiti verso fornitori</t>
  </si>
  <si>
    <t>8) debiti verso imprese controllate e collegate</t>
  </si>
  <si>
    <t>Totale debiti verso imprese controllate e collegate</t>
  </si>
  <si>
    <t>9) debiti tributari</t>
  </si>
  <si>
    <t>Totale debiti tributari</t>
  </si>
  <si>
    <t>10) debiti verso istituti di previdenza e di sicurezza sociale</t>
  </si>
  <si>
    <t>Totale debiti verso istituti di previdenza e di sicurezza sociale</t>
  </si>
  <si>
    <t>11) debiti verso dipendenti e collaboratori</t>
  </si>
  <si>
    <t>Totale debiti verso dipendenti e collaboratori</t>
  </si>
  <si>
    <t>12) altri debiti</t>
  </si>
  <si>
    <t>Totale altri debiti</t>
  </si>
  <si>
    <t>TOTALE DEBITI</t>
  </si>
  <si>
    <t>E) RATEI E RISCONTI PASSIVI</t>
  </si>
  <si>
    <t>Totale Passivo</t>
  </si>
  <si>
    <t>Mod. B - RENDICONTO GESTIONALE</t>
  </si>
  <si>
    <t>ONERI E COSTI</t>
  </si>
  <si>
    <t>PROVENTI E RICAVI</t>
  </si>
  <si>
    <r>
      <t xml:space="preserve">A) Costi e oneri da </t>
    </r>
    <r>
      <rPr>
        <b/>
        <i/>
        <u/>
        <sz val="11"/>
        <rFont val="Arial"/>
        <family val="2"/>
      </rPr>
      <t>attività di interesse generale</t>
    </r>
  </si>
  <si>
    <r>
      <t xml:space="preserve">A) Ricavi, rendite e proventi da </t>
    </r>
    <r>
      <rPr>
        <b/>
        <i/>
        <u/>
        <sz val="11"/>
        <rFont val="Arial"/>
        <family val="2"/>
      </rPr>
      <t>attività di interesse generale</t>
    </r>
  </si>
  <si>
    <t>1) Materie prime, sussidiarie, di consumo e di merci</t>
  </si>
  <si>
    <t>1) Proventi da quote associative e apporti dei fondatori</t>
  </si>
  <si>
    <t>2) Servizi</t>
  </si>
  <si>
    <t>2) Proventi dagli associati per attività mutualistiche</t>
  </si>
  <si>
    <t>3) Godimento di beni di terzi</t>
  </si>
  <si>
    <t>3) Ricavi per prestazioni e cessioni ad associati e fondatori</t>
  </si>
  <si>
    <t>4) Personale</t>
  </si>
  <si>
    <t>4) Erogazioni liberali</t>
  </si>
  <si>
    <t>5) Ammortamenti</t>
  </si>
  <si>
    <t>5) Proventi del 5 per mille</t>
  </si>
  <si>
    <t xml:space="preserve">5 bis) Svalutazioni delle immobilizzazioni materiali ed immateriali </t>
  </si>
  <si>
    <t>6) Accantonamenti per rischi ed oneri</t>
  </si>
  <si>
    <t>6) Contributi da soggetti privati</t>
  </si>
  <si>
    <t>7) Oneri diversi di gestione</t>
  </si>
  <si>
    <t>7) Ricavi per prestazioni e cessioni a terzi</t>
  </si>
  <si>
    <t>8) Rimanenze iniziali</t>
  </si>
  <si>
    <t>8) Contributi da enti pubblici</t>
  </si>
  <si>
    <t xml:space="preserve">9) Accantonamento a riserva vincolata per decisione degli organi istituzionali </t>
  </si>
  <si>
    <t>9) Proventi da contratti con enti pubblici</t>
  </si>
  <si>
    <t>10) Utilizzo riserva vincolata per decisione degli organi istituzionali</t>
  </si>
  <si>
    <t>10) Altri ricavi, rendite e proventi</t>
  </si>
  <si>
    <t>11) Rimanenze finali</t>
  </si>
  <si>
    <t xml:space="preserve">Totale </t>
  </si>
  <si>
    <t>Totale</t>
  </si>
  <si>
    <t xml:space="preserve">Avanzo/Disavanzo attività di interesse generale (+/-) </t>
  </si>
  <si>
    <r>
      <t xml:space="preserve">B) Costi e oneri da </t>
    </r>
    <r>
      <rPr>
        <b/>
        <i/>
        <u/>
        <sz val="11"/>
        <rFont val="Arial"/>
        <family val="2"/>
      </rPr>
      <t>attività diverse</t>
    </r>
  </si>
  <si>
    <r>
      <t xml:space="preserve">B) Ricavi, rendite e proventi da </t>
    </r>
    <r>
      <rPr>
        <b/>
        <i/>
        <u/>
        <sz val="11"/>
        <rFont val="Arial"/>
        <family val="2"/>
      </rPr>
      <t>attività diverse</t>
    </r>
  </si>
  <si>
    <t>1) Ricavi per prestazioni e cessioni ad associati e fondatori</t>
  </si>
  <si>
    <t>2) Contributi da soggetti privati</t>
  </si>
  <si>
    <t>3) Ricavi per prestazioni e cessioni a terzi</t>
  </si>
  <si>
    <t>4) Contributi da enti pubblici</t>
  </si>
  <si>
    <t>5) Proventi da contratti con enti pubblici</t>
  </si>
  <si>
    <t>6) Altri ricavi, rendite e proventi</t>
  </si>
  <si>
    <t>7) Rimanenze finali</t>
  </si>
  <si>
    <t xml:space="preserve">Avanzo/Disavanzo attività diverse (+/-) </t>
  </si>
  <si>
    <r>
      <t xml:space="preserve">C) Costi e oneri da </t>
    </r>
    <r>
      <rPr>
        <b/>
        <i/>
        <u/>
        <sz val="11"/>
        <rFont val="Arial"/>
        <family val="2"/>
      </rPr>
      <t>attività di raccolta fondi</t>
    </r>
  </si>
  <si>
    <r>
      <t xml:space="preserve">C) Ricavi, rendite e proventi da </t>
    </r>
    <r>
      <rPr>
        <b/>
        <i/>
        <u/>
        <sz val="11"/>
        <rFont val="Arial"/>
        <family val="2"/>
      </rPr>
      <t>attività di raccolta fondi</t>
    </r>
  </si>
  <si>
    <t>1) Oneri per raccolte fondi abituali</t>
  </si>
  <si>
    <t>1) Proventi da raccolte fondi abituali</t>
  </si>
  <si>
    <t>2) Oneri per raccolte fondi occasionali</t>
  </si>
  <si>
    <t>2) Proventi da raccolte fondi occasionali</t>
  </si>
  <si>
    <t>3) Altri oneri</t>
  </si>
  <si>
    <t>3) Altri proventi</t>
  </si>
  <si>
    <t xml:space="preserve">Avanzo/Disavanzo attività di raccolta fondi (+/-) </t>
  </si>
  <si>
    <r>
      <t xml:space="preserve">D) Costi e oneri da </t>
    </r>
    <r>
      <rPr>
        <b/>
        <i/>
        <u/>
        <sz val="11"/>
        <rFont val="Arial"/>
        <family val="2"/>
      </rPr>
      <t>attività finanziarie e patrimoniali</t>
    </r>
  </si>
  <si>
    <r>
      <t xml:space="preserve">D) Ricavi, rendite e proventi da </t>
    </r>
    <r>
      <rPr>
        <b/>
        <i/>
        <u/>
        <sz val="11"/>
        <rFont val="Arial"/>
        <family val="2"/>
      </rPr>
      <t>attività finanziarie e patrimoniali</t>
    </r>
  </si>
  <si>
    <t>1) Su rapporti bancari</t>
  </si>
  <si>
    <t>1) Da rapporti bancari</t>
  </si>
  <si>
    <t>2) Su prestiti</t>
  </si>
  <si>
    <t>2) Da altri investimenti finanziari</t>
  </si>
  <si>
    <t>3) Da patrimonio edilizio</t>
  </si>
  <si>
    <t>4) Da altri beni patrimoniali</t>
  </si>
  <si>
    <t>5) Accantonamenti per rischi ed oneri</t>
  </si>
  <si>
    <t>5) Altri proventi</t>
  </si>
  <si>
    <t>6) Altri oneri</t>
  </si>
  <si>
    <t xml:space="preserve">Avanzo/Disavanzo attività finanziarie e patrimoniali (+/-) </t>
  </si>
  <si>
    <r>
      <t xml:space="preserve">E) Costi e oneri di </t>
    </r>
    <r>
      <rPr>
        <b/>
        <u/>
        <sz val="11"/>
        <rFont val="Arial"/>
        <family val="2"/>
      </rPr>
      <t>supporto generale</t>
    </r>
  </si>
  <si>
    <r>
      <t xml:space="preserve">E) Proventi di </t>
    </r>
    <r>
      <rPr>
        <b/>
        <u/>
        <sz val="11"/>
        <rFont val="Arial"/>
        <family val="2"/>
      </rPr>
      <t>supporto generale</t>
    </r>
  </si>
  <si>
    <t>1) Proventi da distacco del personale</t>
  </si>
  <si>
    <t>2) Altri proventi di supporto generale</t>
  </si>
  <si>
    <t xml:space="preserve">5bis) Svalutazioni delle immobilizzazioni materiali ed immateriali </t>
  </si>
  <si>
    <t>7) Altri oneri</t>
  </si>
  <si>
    <t xml:space="preserve">8) Accantonamento a riserva vincolata per decisione degli organi istituzionali </t>
  </si>
  <si>
    <t xml:space="preserve">9) Utilizzo riserva vincolata per decisione degli organi istituzionali </t>
  </si>
  <si>
    <t>Totale oneri e costi</t>
  </si>
  <si>
    <t>Totale proventi e ricavi</t>
  </si>
  <si>
    <t xml:space="preserve">Avanzo/Disavanzo d'esercizio prima delle imposte (+/-) </t>
  </si>
  <si>
    <t>Imposte</t>
  </si>
  <si>
    <t>Avanzo/Disavanzo d'esercizio (+/-)</t>
  </si>
  <si>
    <t>COSTI E PROVENTI FIGURATIVI</t>
  </si>
  <si>
    <t>Costi figurativi</t>
  </si>
  <si>
    <t>Proventi figurativi</t>
  </si>
  <si>
    <t>1) da attività di interesse generale</t>
  </si>
  <si>
    <t>2) da attività diverse</t>
  </si>
  <si>
    <t>a) Titoli di Stato</t>
  </si>
  <si>
    <t>b) Obbligazioni</t>
  </si>
  <si>
    <t>c) Azioni</t>
  </si>
  <si>
    <t>Totale altri titoli</t>
  </si>
  <si>
    <t>d) Altre immobilizzazioni finanziarie</t>
  </si>
  <si>
    <t>a) Fondi patrimoniali comunitari</t>
  </si>
  <si>
    <t>b) Fondi patrimoniali di terzi</t>
  </si>
  <si>
    <t>Ammortamenti beni immateriali</t>
  </si>
  <si>
    <t>Ammortamenti beni materiali</t>
  </si>
  <si>
    <t>IRES</t>
  </si>
  <si>
    <t>Liberalità da 5x1000</t>
  </si>
  <si>
    <t>a) Riserva valore reale del patrimonio</t>
  </si>
  <si>
    <t>b) Disponibilità fondi patrimoniali comunitari</t>
  </si>
  <si>
    <t>c) Disponibilità fondi patrimoniali di terzi</t>
  </si>
  <si>
    <t>d) Disponibilità Fondo Povertà</t>
  </si>
  <si>
    <t>e) Disponibilità Fondi Correnti</t>
  </si>
  <si>
    <t>Mod. A - STATO PATRIMONIALE</t>
  </si>
  <si>
    <t>f) Disponibilità per attività erogative</t>
  </si>
  <si>
    <t>g) Altre disponibilità per attività erogative</t>
  </si>
  <si>
    <t>h) Disponibilità per progetti propri</t>
  </si>
  <si>
    <t>ENTE ……………………….</t>
  </si>
  <si>
    <t>Mod. C - RENDICONTO PER CASSA</t>
  </si>
  <si>
    <r>
      <t xml:space="preserve">A) Uscite da </t>
    </r>
    <r>
      <rPr>
        <b/>
        <i/>
        <u/>
        <sz val="11"/>
        <rFont val="Arial"/>
        <family val="2"/>
      </rPr>
      <t>attività di interesse generale</t>
    </r>
  </si>
  <si>
    <t xml:space="preserve">5) Uscite diverse di gestione </t>
  </si>
  <si>
    <t>USCITE</t>
  </si>
  <si>
    <t>ENTRATE</t>
  </si>
  <si>
    <r>
      <t xml:space="preserve">A) Entrate da </t>
    </r>
    <r>
      <rPr>
        <b/>
        <i/>
        <u/>
        <sz val="11"/>
        <rFont val="Arial"/>
        <family val="2"/>
      </rPr>
      <t>attività di interesse generale</t>
    </r>
  </si>
  <si>
    <t>1) Entrate da quote associative e apporti dei fondatori</t>
  </si>
  <si>
    <t>3) Entrate per prestazioni e cessioni ad associati e fondatori</t>
  </si>
  <si>
    <t>2) Entrate dagli associati per attività mutualistiche</t>
  </si>
  <si>
    <t>5) Entrate del 5 per mille</t>
  </si>
  <si>
    <t>7) Entrate per prestazioni e cessioni a terzi</t>
  </si>
  <si>
    <t>9) Entrate da contratti con enti pubblici</t>
  </si>
  <si>
    <t>10) Altre entrate</t>
  </si>
  <si>
    <r>
      <t xml:space="preserve">B) Uscite da </t>
    </r>
    <r>
      <rPr>
        <b/>
        <i/>
        <u/>
        <sz val="11"/>
        <rFont val="Arial"/>
        <family val="2"/>
      </rPr>
      <t>attività diverse</t>
    </r>
  </si>
  <si>
    <r>
      <t xml:space="preserve">B) Entrate da </t>
    </r>
    <r>
      <rPr>
        <b/>
        <i/>
        <u/>
        <sz val="11"/>
        <rFont val="Arial"/>
        <family val="2"/>
      </rPr>
      <t>attività diverse</t>
    </r>
  </si>
  <si>
    <t>5) Uscite diverse di gestione</t>
  </si>
  <si>
    <t>1) Entrate per prestazioni e cessioni ad associati e fondatori</t>
  </si>
  <si>
    <t>3) Entrate per prestazioni e cessioni a terzi</t>
  </si>
  <si>
    <t>5) Entrate da contratti con enti pubblici</t>
  </si>
  <si>
    <t>6) Altre entrate</t>
  </si>
  <si>
    <r>
      <t xml:space="preserve">C) Entrate da </t>
    </r>
    <r>
      <rPr>
        <b/>
        <i/>
        <u/>
        <sz val="11"/>
        <rFont val="Arial"/>
        <family val="2"/>
      </rPr>
      <t>attività di raccolta fondi</t>
    </r>
  </si>
  <si>
    <r>
      <t xml:space="preserve">C) Uscite </t>
    </r>
    <r>
      <rPr>
        <b/>
        <i/>
        <u/>
        <sz val="11"/>
        <rFont val="Arial"/>
        <family val="2"/>
      </rPr>
      <t>attività di raccolta fondi</t>
    </r>
  </si>
  <si>
    <t>1) Uscite per raccolte fondi abituali</t>
  </si>
  <si>
    <t>2) Uscite per raccolte fondi occasionali</t>
  </si>
  <si>
    <t>3) Altre uscite</t>
  </si>
  <si>
    <t>1) Entrate da raccolte fondi abituali</t>
  </si>
  <si>
    <t>2) Entrate da raccolte fondi occasionali</t>
  </si>
  <si>
    <t>3) Altre entrate</t>
  </si>
  <si>
    <r>
      <t xml:space="preserve">D) Uscite da </t>
    </r>
    <r>
      <rPr>
        <b/>
        <i/>
        <u/>
        <sz val="11"/>
        <rFont val="Arial"/>
        <family val="2"/>
      </rPr>
      <t>attività finanziarie e patrimoniali</t>
    </r>
  </si>
  <si>
    <r>
      <t xml:space="preserve">D) Entrate da </t>
    </r>
    <r>
      <rPr>
        <b/>
        <i/>
        <u/>
        <sz val="11"/>
        <rFont val="Arial"/>
        <family val="2"/>
      </rPr>
      <t>attività finanziarie e patrimoniali</t>
    </r>
  </si>
  <si>
    <t>5) Altre entrate</t>
  </si>
  <si>
    <t>5) Altre uscite</t>
  </si>
  <si>
    <r>
      <t xml:space="preserve">E) Uscite di </t>
    </r>
    <r>
      <rPr>
        <b/>
        <u/>
        <sz val="11"/>
        <rFont val="Arial"/>
        <family val="2"/>
      </rPr>
      <t>supporto generale</t>
    </r>
  </si>
  <si>
    <r>
      <t xml:space="preserve">E) Entrate di </t>
    </r>
    <r>
      <rPr>
        <b/>
        <u/>
        <sz val="11"/>
        <rFont val="Arial"/>
        <family val="2"/>
      </rPr>
      <t>supporto generale</t>
    </r>
  </si>
  <si>
    <t>Totale uscite della gestione</t>
  </si>
  <si>
    <t>Totale entrate della gestione</t>
  </si>
  <si>
    <t>Avanzo/Disavanzo d'esercizio (+/-) prima di investimenti e disinvestimenti patrimoniali e finanziamenti</t>
  </si>
  <si>
    <t>1) Entrate da distacco del personale</t>
  </si>
  <si>
    <t>2) Altre entrate di supporto generale</t>
  </si>
  <si>
    <t>Uscite da investimenti in immobilizzazioni o da deflussi di capitale di terzi</t>
  </si>
  <si>
    <t>Entrate da disinvestimenti in immobilizzazioni o da flussi di capitale di terzi</t>
  </si>
  <si>
    <t xml:space="preserve">1) Investimenti in immobilizzazioni inerenti alle attività di interesse generale </t>
  </si>
  <si>
    <t>2) Investimenti in immobilizzazioni inerenti alle attività diverse</t>
  </si>
  <si>
    <t>3) Investimenti in attività finanziarie e patrimoniali</t>
  </si>
  <si>
    <t>4) Rimborso di finanziamenti per quote di capitale e di prestiti</t>
  </si>
  <si>
    <t xml:space="preserve">Avanzo/Disavanzo da entrate e uscite per investimenti e disinvestimenti patrimoniali e finanziamenti (+/-) </t>
  </si>
  <si>
    <t xml:space="preserve">1) Disinvestimenti in immobilizzazioni inerenti alle attività di interesse generale </t>
  </si>
  <si>
    <t>2) Disinvestimenti in immobilizzazioni inerenti alle attività diverse</t>
  </si>
  <si>
    <t>3) Disinvestimenti in attività finanziarie e patrimoniali</t>
  </si>
  <si>
    <t>4) Ricevimento di finanziamenti e di prestiti</t>
  </si>
  <si>
    <t>Cassa e banca</t>
  </si>
  <si>
    <t>Cassa</t>
  </si>
  <si>
    <t xml:space="preserve">Depositi bancari e postali </t>
  </si>
  <si>
    <r>
      <t xml:space="preserve">USCITE E ENTRATE FIGURATIVE </t>
    </r>
    <r>
      <rPr>
        <sz val="8"/>
        <rFont val="Arial"/>
        <family val="2"/>
      </rPr>
      <t>(facoltativo)</t>
    </r>
  </si>
  <si>
    <t>Uscite figurative</t>
  </si>
  <si>
    <t>Entrate figurative</t>
  </si>
  <si>
    <t>III -</t>
  </si>
  <si>
    <t>1)</t>
  </si>
  <si>
    <t>riserve di utili o avanzi di gestione</t>
  </si>
  <si>
    <t>2)</t>
  </si>
  <si>
    <t xml:space="preserve">altre riserve </t>
  </si>
  <si>
    <t>Totale patrimonio vincolato</t>
  </si>
  <si>
    <t>Patrimonio libero</t>
  </si>
  <si>
    <t xml:space="preserve">Totale patrimonio libero </t>
  </si>
  <si>
    <t xml:space="preserve">Totale crediti verso utenti e clienti </t>
  </si>
  <si>
    <t xml:space="preserve">esigibili entro l'esercizio successivo </t>
  </si>
  <si>
    <t xml:space="preserve">1) debiti verso banche </t>
  </si>
  <si>
    <t>FONDAZIONE ONLUS CASA DI RIPOSO LEANDRA</t>
  </si>
  <si>
    <t>CANNETO S.O. (MN) C.F. 81001370204  P. IVA 01608240204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</si>
</sst>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164" formatCode="Generale"/>
    <numFmt numFmtId="165" formatCode="#,##0.0\ ;\(#,##0.0\)"/>
    <numFmt numFmtId="166" formatCode="gg\ mmmm\ aaaa"/>
    <numFmt numFmtId="167" formatCode="_(&quot;€&quot;* #,##0.00_);_(&quot;€&quot;* \(#,##0.00\);_(&quot;€&quot;* &quot;-&quot;??_);_(@_)"/>
    <numFmt numFmtId="168" formatCode="_(&quot;€&quot;* #,##0_);_(&quot;€&quot;* \(#,##0\);_(&quot;€&quot;* &quot;-&quot;??_);_(@_)"/>
    <numFmt numFmtId="169" formatCode="_-* #,##0.00\ [$€-410]_-;\-* #,##0.00\ [$€-410]_-;_-* &quot;-&quot;??\ [$€-410]_-;_-@_-"/>
  </numFmts>
  <fonts count="42" x14ac:knownFonts="1">
    <font>
      <sz val="11"/>
      <color theme="1"/>
      <name val="Calibri"/>
      <family val="2"/>
      <scheme val="minor"/>
    </font>
    <font>
      <sz val="11"/>
      <color theme="1"/>
      <name val="Calibri"/>
      <family val="2"/>
      <scheme val="minor"/>
    </font>
    <font>
      <sz val="10"/>
      <name val="Arial"/>
      <family val="2"/>
    </font>
    <font>
      <sz val="10"/>
      <name val="Helv"/>
    </font>
    <font>
      <b/>
      <sz val="12"/>
      <name val="Arial"/>
      <family val="2"/>
    </font>
    <font>
      <sz val="12"/>
      <name val="Arial"/>
      <family val="2"/>
    </font>
    <font>
      <b/>
      <sz val="16"/>
      <color rgb="FF00B050"/>
      <name val="Arial"/>
      <family val="2"/>
    </font>
    <font>
      <sz val="10"/>
      <name val="Arial"/>
      <family val="2"/>
    </font>
    <font>
      <b/>
      <sz val="11"/>
      <name val="Arial"/>
      <family val="2"/>
    </font>
    <font>
      <b/>
      <sz val="10"/>
      <name val="Arial"/>
      <family val="2"/>
    </font>
    <font>
      <b/>
      <sz val="7"/>
      <name val="Arial"/>
      <family val="2"/>
    </font>
    <font>
      <sz val="11"/>
      <name val="Arial"/>
      <family val="2"/>
    </font>
    <font>
      <sz val="7"/>
      <name val="Arial"/>
      <family val="2"/>
    </font>
    <font>
      <b/>
      <i/>
      <sz val="11"/>
      <name val="Arial"/>
      <family val="2"/>
    </font>
    <font>
      <i/>
      <sz val="10"/>
      <name val="Arial"/>
      <family val="2"/>
    </font>
    <font>
      <b/>
      <i/>
      <sz val="7"/>
      <name val="Arial"/>
      <family val="2"/>
    </font>
    <font>
      <i/>
      <sz val="11"/>
      <name val="Arial"/>
      <family val="2"/>
    </font>
    <font>
      <b/>
      <i/>
      <sz val="12"/>
      <name val="Arial"/>
      <family val="2"/>
    </font>
    <font>
      <b/>
      <sz val="8"/>
      <color indexed="81"/>
      <name val="Tahoma"/>
      <family val="2"/>
    </font>
    <font>
      <sz val="8"/>
      <color indexed="81"/>
      <name val="Tahoma"/>
      <family val="2"/>
    </font>
    <font>
      <b/>
      <sz val="6"/>
      <color indexed="81"/>
      <name val="Tahoma"/>
      <family val="2"/>
    </font>
    <font>
      <sz val="6"/>
      <color indexed="81"/>
      <name val="Tahoma"/>
      <family val="2"/>
    </font>
    <font>
      <sz val="9"/>
      <color indexed="81"/>
      <name val="Tahoma"/>
      <family val="2"/>
    </font>
    <font>
      <b/>
      <sz val="7"/>
      <color indexed="81"/>
      <name val="Tahoma"/>
      <family val="2"/>
    </font>
    <font>
      <sz val="7"/>
      <color indexed="81"/>
      <name val="Tahoma"/>
      <family val="2"/>
    </font>
    <font>
      <b/>
      <i/>
      <u/>
      <sz val="11"/>
      <name val="Arial"/>
      <family val="2"/>
    </font>
    <font>
      <b/>
      <u/>
      <sz val="11"/>
      <name val="Arial"/>
      <family val="2"/>
    </font>
    <font>
      <i/>
      <sz val="12"/>
      <name val="Arial"/>
      <family val="2"/>
    </font>
    <font>
      <i/>
      <sz val="7"/>
      <name val="Arial"/>
      <family val="2"/>
    </font>
    <font>
      <sz val="10"/>
      <color rgb="FF00B0F0"/>
      <name val="Arial"/>
      <family val="2"/>
    </font>
    <font>
      <sz val="7"/>
      <color rgb="FF00B0F0"/>
      <name val="Arial"/>
      <family val="2"/>
    </font>
    <font>
      <sz val="10"/>
      <color rgb="FF00B0F0"/>
      <name val="Arial"/>
      <family val="2"/>
    </font>
    <font>
      <sz val="11"/>
      <color rgb="FF00B0F0"/>
      <name val="Calibri"/>
      <family val="2"/>
      <scheme val="minor"/>
    </font>
    <font>
      <sz val="11"/>
      <name val="Calibri"/>
      <family val="2"/>
      <scheme val="minor"/>
    </font>
    <font>
      <b/>
      <sz val="11"/>
      <color theme="1"/>
      <name val="Calibri"/>
      <family val="2"/>
      <scheme val="minor"/>
    </font>
    <font>
      <sz val="7"/>
      <color rgb="FFFF0000"/>
      <name val="Arial"/>
      <family val="2"/>
    </font>
    <font>
      <sz val="7"/>
      <color rgb="FF00B0F0"/>
      <name val="Calibri"/>
      <family val="2"/>
      <scheme val="minor"/>
    </font>
    <font>
      <sz val="7"/>
      <color rgb="FFFF0000"/>
      <name val="Calibri"/>
      <family val="2"/>
      <scheme val="minor"/>
    </font>
    <font>
      <sz val="11"/>
      <color rgb="FFFF0000"/>
      <name val="Calibri"/>
      <family val="2"/>
      <scheme val="minor"/>
    </font>
    <font>
      <sz val="8"/>
      <name val="Arial"/>
      <family val="2"/>
    </font>
    <font>
      <b/>
      <i/>
      <sz val="10"/>
      <name val="Arial"/>
      <family val="2"/>
    </font>
    <font>
      <sz val="7"/>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7"/>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theme="0" tint="-0.14996795556505021"/>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theme="0" tint="-0.1499679555650502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164" fontId="3" fillId="0" borderId="0"/>
  </cellStyleXfs>
  <cellXfs count="197">
    <xf numFmtId="0" fontId="0" fillId="0" borderId="0" xfId="0"/>
    <xf numFmtId="0" fontId="34" fillId="0" borderId="0" xfId="0" applyFont="1" applyAlignment="1">
      <alignment vertical="center"/>
    </xf>
    <xf numFmtId="0" fontId="0" fillId="2" borderId="0" xfId="0" applyFill="1" applyAlignment="1">
      <alignment vertical="center"/>
    </xf>
    <xf numFmtId="0" fontId="0" fillId="0" borderId="0" xfId="0" applyAlignment="1">
      <alignment vertical="center"/>
    </xf>
    <xf numFmtId="0" fontId="0" fillId="0" borderId="0" xfId="0" applyAlignment="1" applyProtection="1">
      <alignment vertical="center"/>
      <protection locked="0"/>
    </xf>
    <xf numFmtId="0" fontId="0" fillId="3" borderId="0" xfId="0" applyFill="1" applyAlignment="1">
      <alignment vertical="center"/>
    </xf>
    <xf numFmtId="164" fontId="2" fillId="0" borderId="0" xfId="0" applyNumberFormat="1" applyFont="1" applyAlignment="1">
      <alignment vertical="center"/>
    </xf>
    <xf numFmtId="164" fontId="7" fillId="0" borderId="0" xfId="2" applyFont="1" applyAlignment="1">
      <alignment vertical="center"/>
    </xf>
    <xf numFmtId="164" fontId="7" fillId="0" borderId="0" xfId="2" applyFont="1" applyAlignment="1">
      <alignment horizontal="center" vertical="center"/>
    </xf>
    <xf numFmtId="164" fontId="7" fillId="0" borderId="0" xfId="2" applyFont="1" applyAlignment="1" applyProtection="1">
      <alignment vertical="center"/>
      <protection locked="0"/>
    </xf>
    <xf numFmtId="164" fontId="2" fillId="0" borderId="0" xfId="0" applyNumberFormat="1" applyFont="1" applyAlignment="1" applyProtection="1">
      <alignment vertical="center"/>
      <protection locked="0"/>
    </xf>
    <xf numFmtId="164" fontId="7" fillId="4" borderId="0" xfId="2" applyFont="1" applyFill="1" applyAlignment="1" applyProtection="1">
      <alignment vertical="center"/>
      <protection locked="0"/>
    </xf>
    <xf numFmtId="164" fontId="7" fillId="4" borderId="0" xfId="0" applyNumberFormat="1" applyFont="1" applyFill="1" applyAlignment="1" applyProtection="1">
      <alignment vertical="center"/>
      <protection locked="0"/>
    </xf>
    <xf numFmtId="0" fontId="33" fillId="4" borderId="0" xfId="0" applyFont="1" applyFill="1" applyAlignment="1" applyProtection="1">
      <alignment vertical="center"/>
      <protection locked="0"/>
    </xf>
    <xf numFmtId="164" fontId="29" fillId="0" borderId="0" xfId="2" applyFont="1" applyAlignment="1">
      <alignment vertical="center"/>
    </xf>
    <xf numFmtId="0" fontId="32" fillId="0" borderId="0" xfId="0" applyFont="1" applyAlignment="1">
      <alignment vertical="center"/>
    </xf>
    <xf numFmtId="164" fontId="31" fillId="0" borderId="0" xfId="0" applyNumberFormat="1" applyFont="1" applyAlignment="1">
      <alignment vertical="center"/>
    </xf>
    <xf numFmtId="164" fontId="7" fillId="0" borderId="0" xfId="2" applyFont="1" applyFill="1" applyAlignment="1" applyProtection="1">
      <alignment horizontal="left" vertical="center"/>
      <protection locked="0"/>
    </xf>
    <xf numFmtId="164" fontId="7" fillId="0" borderId="0" xfId="2" applyFont="1" applyFill="1" applyAlignment="1" applyProtection="1">
      <alignment vertical="center"/>
      <protection locked="0"/>
    </xf>
    <xf numFmtId="44" fontId="12" fillId="0" borderId="0" xfId="1" applyFont="1" applyFill="1" applyAlignment="1" applyProtection="1">
      <alignment horizontal="fill" vertical="center"/>
      <protection locked="0"/>
    </xf>
    <xf numFmtId="0" fontId="36" fillId="0" borderId="0" xfId="0" applyFont="1" applyAlignment="1">
      <alignment vertical="center"/>
    </xf>
    <xf numFmtId="0" fontId="36" fillId="0" borderId="0" xfId="0" applyFont="1" applyAlignment="1" applyProtection="1">
      <alignment vertical="center"/>
      <protection locked="0"/>
    </xf>
    <xf numFmtId="164" fontId="7" fillId="0" borderId="0" xfId="0" applyNumberFormat="1" applyFont="1" applyAlignment="1" applyProtection="1">
      <alignment vertical="center"/>
      <protection locked="0"/>
    </xf>
    <xf numFmtId="0" fontId="33" fillId="0" borderId="0" xfId="0" applyFont="1" applyAlignment="1" applyProtection="1">
      <alignment vertical="center"/>
      <protection locked="0"/>
    </xf>
    <xf numFmtId="164" fontId="7" fillId="0" borderId="0" xfId="2" applyFont="1" applyFill="1" applyAlignment="1">
      <alignment vertical="center"/>
    </xf>
    <xf numFmtId="166" fontId="7" fillId="0" borderId="0" xfId="2" applyNumberFormat="1" applyFont="1" applyFill="1" applyAlignment="1">
      <alignment horizontal="center" vertical="center"/>
    </xf>
    <xf numFmtId="169" fontId="7" fillId="0" borderId="0" xfId="2" applyNumberFormat="1" applyFont="1" applyFill="1" applyAlignment="1">
      <alignment vertical="center"/>
    </xf>
    <xf numFmtId="14" fontId="8" fillId="0" borderId="1" xfId="2" applyNumberFormat="1" applyFont="1" applyFill="1" applyBorder="1" applyAlignment="1" applyProtection="1">
      <alignment horizontal="center" vertical="center"/>
      <protection locked="0"/>
    </xf>
    <xf numFmtId="164" fontId="7" fillId="0" borderId="0" xfId="2" applyFont="1" applyFill="1" applyAlignment="1">
      <alignment horizontal="center" vertical="center"/>
    </xf>
    <xf numFmtId="44" fontId="9" fillId="0" borderId="0" xfId="2" applyNumberFormat="1" applyFont="1" applyFill="1" applyAlignment="1">
      <alignment horizontal="right" vertical="center"/>
    </xf>
    <xf numFmtId="164" fontId="4" fillId="0" borderId="3" xfId="2" applyFont="1" applyFill="1" applyBorder="1" applyAlignment="1">
      <alignment vertical="center"/>
    </xf>
    <xf numFmtId="164" fontId="7" fillId="0" borderId="3" xfId="2" applyFont="1" applyFill="1" applyBorder="1" applyAlignment="1">
      <alignment vertical="center"/>
    </xf>
    <xf numFmtId="44" fontId="7" fillId="0" borderId="3" xfId="0" applyNumberFormat="1" applyFont="1" applyFill="1" applyBorder="1" applyAlignment="1">
      <alignment horizontal="right" vertical="center"/>
    </xf>
    <xf numFmtId="164" fontId="4" fillId="0" borderId="0" xfId="2" applyFont="1" applyFill="1" applyAlignment="1">
      <alignment vertical="center"/>
    </xf>
    <xf numFmtId="44" fontId="7" fillId="0" borderId="0" xfId="0" applyNumberFormat="1" applyFont="1" applyFill="1" applyAlignment="1">
      <alignment horizontal="right" vertical="center"/>
    </xf>
    <xf numFmtId="164" fontId="8" fillId="0" borderId="0" xfId="2" applyFont="1" applyFill="1" applyAlignment="1">
      <alignment vertical="center"/>
    </xf>
    <xf numFmtId="44" fontId="10" fillId="0" borderId="0" xfId="0" applyNumberFormat="1" applyFont="1" applyFill="1" applyAlignment="1" applyProtection="1">
      <alignment horizontal="right" vertical="center"/>
      <protection locked="0"/>
    </xf>
    <xf numFmtId="164" fontId="11" fillId="0" borderId="0" xfId="2" applyFont="1" applyFill="1" applyAlignment="1">
      <alignment vertical="center"/>
    </xf>
    <xf numFmtId="164" fontId="7" fillId="0" borderId="0" xfId="2" applyFont="1" applyFill="1" applyAlignment="1">
      <alignment horizontal="left" vertical="center"/>
    </xf>
    <xf numFmtId="164" fontId="8" fillId="0" borderId="0" xfId="2" applyFont="1" applyFill="1" applyAlignment="1">
      <alignment horizontal="left" vertical="center"/>
    </xf>
    <xf numFmtId="44" fontId="12" fillId="0" borderId="0" xfId="0" applyNumberFormat="1" applyFont="1" applyFill="1" applyAlignment="1" applyProtection="1">
      <alignment horizontal="right" vertical="center"/>
      <protection locked="0"/>
    </xf>
    <xf numFmtId="164" fontId="13" fillId="0" borderId="0" xfId="2" applyFont="1" applyFill="1" applyAlignment="1">
      <alignment horizontal="left" vertical="center"/>
    </xf>
    <xf numFmtId="164" fontId="14" fillId="0" borderId="0" xfId="2" applyFont="1" applyFill="1" applyAlignment="1">
      <alignment vertical="center"/>
    </xf>
    <xf numFmtId="164" fontId="14" fillId="0" borderId="0" xfId="2" applyFont="1" applyFill="1" applyAlignment="1">
      <alignment horizontal="right" vertical="center"/>
    </xf>
    <xf numFmtId="44" fontId="15" fillId="0" borderId="0" xfId="0" applyNumberFormat="1" applyFont="1" applyFill="1" applyAlignment="1">
      <alignment horizontal="right" vertical="center"/>
    </xf>
    <xf numFmtId="164" fontId="16" fillId="0" borderId="0" xfId="2" applyFont="1" applyFill="1" applyAlignment="1">
      <alignment vertical="center"/>
    </xf>
    <xf numFmtId="44" fontId="12" fillId="0" borderId="0" xfId="0" applyNumberFormat="1" applyFont="1" applyFill="1" applyAlignment="1">
      <alignment horizontal="right" vertical="center"/>
    </xf>
    <xf numFmtId="164" fontId="13" fillId="0" borderId="0" xfId="2" applyFont="1" applyFill="1" applyAlignment="1">
      <alignment vertical="center"/>
    </xf>
    <xf numFmtId="164" fontId="14" fillId="0" borderId="0" xfId="2" applyFont="1" applyFill="1" applyAlignment="1" applyProtection="1">
      <alignment vertical="center"/>
      <protection locked="0"/>
    </xf>
    <xf numFmtId="164" fontId="17" fillId="0" borderId="1" xfId="2" applyFont="1" applyFill="1" applyBorder="1" applyAlignment="1">
      <alignment vertical="center"/>
    </xf>
    <xf numFmtId="164" fontId="7" fillId="0" borderId="1" xfId="2" applyFont="1" applyFill="1" applyBorder="1" applyAlignment="1">
      <alignment vertical="center"/>
    </xf>
    <xf numFmtId="44" fontId="12" fillId="0" borderId="3" xfId="0" applyNumberFormat="1" applyFont="1" applyFill="1" applyBorder="1" applyAlignment="1">
      <alignment horizontal="right" vertical="center"/>
    </xf>
    <xf numFmtId="164" fontId="11" fillId="0" borderId="0" xfId="2" applyFont="1" applyFill="1" applyAlignment="1">
      <alignment horizontal="left" vertical="center"/>
    </xf>
    <xf numFmtId="164" fontId="29" fillId="0" borderId="0" xfId="2" applyFont="1" applyFill="1" applyAlignment="1">
      <alignment horizontal="left" vertical="center"/>
    </xf>
    <xf numFmtId="164" fontId="29" fillId="0" borderId="0" xfId="2" applyFont="1" applyFill="1" applyAlignment="1">
      <alignment vertical="center"/>
    </xf>
    <xf numFmtId="44" fontId="30" fillId="0" borderId="0" xfId="0" applyNumberFormat="1" applyFont="1" applyFill="1" applyAlignment="1">
      <alignment horizontal="right" vertical="center"/>
    </xf>
    <xf numFmtId="0" fontId="0" fillId="0" borderId="0" xfId="0" applyFill="1" applyAlignment="1">
      <alignment vertical="center"/>
    </xf>
    <xf numFmtId="169" fontId="0" fillId="0" borderId="0" xfId="0" applyNumberFormat="1" applyFill="1" applyAlignment="1">
      <alignment vertical="center"/>
    </xf>
    <xf numFmtId="0" fontId="0" fillId="0" borderId="0" xfId="0" applyFill="1" applyAlignment="1">
      <alignment vertical="center" wrapText="1"/>
    </xf>
    <xf numFmtId="165" fontId="7" fillId="0" borderId="3" xfId="2" applyNumberFormat="1" applyFont="1" applyFill="1" applyBorder="1" applyAlignment="1">
      <alignment vertical="center"/>
    </xf>
    <xf numFmtId="165" fontId="9" fillId="0" borderId="3" xfId="2" applyNumberFormat="1" applyFont="1" applyFill="1" applyBorder="1" applyAlignment="1">
      <alignment vertical="center"/>
    </xf>
    <xf numFmtId="164" fontId="7" fillId="0" borderId="3" xfId="2" applyFont="1" applyFill="1" applyBorder="1" applyAlignment="1">
      <alignment vertical="center" wrapText="1"/>
    </xf>
    <xf numFmtId="0" fontId="8" fillId="0" borderId="1" xfId="2" applyNumberFormat="1" applyFont="1" applyFill="1" applyBorder="1" applyAlignment="1" applyProtection="1">
      <alignment horizontal="center" vertical="center"/>
      <protection locked="0"/>
    </xf>
    <xf numFmtId="164" fontId="7" fillId="0" borderId="1" xfId="2" applyFont="1" applyFill="1" applyBorder="1" applyAlignment="1">
      <alignment horizontal="center" vertical="center" wrapText="1"/>
    </xf>
    <xf numFmtId="44" fontId="7" fillId="0" borderId="0" xfId="1" applyFont="1" applyFill="1" applyAlignment="1">
      <alignment vertical="center"/>
    </xf>
    <xf numFmtId="44" fontId="9" fillId="0" borderId="0" xfId="1" applyFont="1" applyFill="1" applyAlignment="1">
      <alignment horizontal="center" vertical="center"/>
    </xf>
    <xf numFmtId="44" fontId="15" fillId="0" borderId="0" xfId="1" applyFont="1" applyFill="1" applyAlignment="1">
      <alignment horizontal="fill" vertical="center"/>
    </xf>
    <xf numFmtId="44" fontId="12" fillId="0" borderId="0" xfId="1" applyFont="1" applyFill="1" applyAlignment="1">
      <alignment horizontal="fill" vertical="center"/>
    </xf>
    <xf numFmtId="44" fontId="10" fillId="0" borderId="0" xfId="1" applyFont="1" applyFill="1" applyAlignment="1" applyProtection="1">
      <alignment horizontal="fill" vertical="center"/>
      <protection locked="0"/>
    </xf>
    <xf numFmtId="0" fontId="11" fillId="0" borderId="1" xfId="2" applyNumberFormat="1" applyFont="1" applyFill="1" applyBorder="1" applyAlignment="1" applyProtection="1">
      <alignment horizontal="center" vertical="center"/>
      <protection locked="0"/>
    </xf>
    <xf numFmtId="168" fontId="28" fillId="0" borderId="4" xfId="0" applyNumberFormat="1" applyFont="1" applyFill="1" applyBorder="1" applyAlignment="1">
      <alignment horizontal="fill" vertical="center"/>
    </xf>
    <xf numFmtId="164" fontId="16" fillId="0" borderId="4" xfId="2" applyFont="1" applyFill="1" applyBorder="1" applyAlignment="1">
      <alignment horizontal="right" vertical="center" wrapText="1"/>
    </xf>
    <xf numFmtId="164" fontId="7" fillId="0" borderId="5" xfId="2" applyFont="1" applyFill="1" applyBorder="1" applyAlignment="1">
      <alignment horizontal="center" vertical="center" wrapText="1"/>
    </xf>
    <xf numFmtId="164" fontId="7" fillId="0" borderId="6" xfId="2" applyFont="1" applyFill="1" applyBorder="1" applyAlignment="1">
      <alignment horizontal="center" vertical="center" wrapText="1"/>
    </xf>
    <xf numFmtId="164" fontId="4" fillId="0" borderId="6" xfId="2" applyFont="1" applyFill="1" applyBorder="1" applyAlignment="1">
      <alignment horizontal="center" vertical="center" wrapText="1"/>
    </xf>
    <xf numFmtId="164" fontId="8" fillId="0" borderId="6" xfId="2" applyFont="1" applyFill="1" applyBorder="1" applyAlignment="1">
      <alignment horizontal="center" vertical="center" wrapText="1"/>
    </xf>
    <xf numFmtId="164" fontId="8" fillId="0" borderId="6" xfId="2" applyFont="1" applyFill="1" applyBorder="1" applyAlignment="1">
      <alignment vertical="center" wrapText="1"/>
    </xf>
    <xf numFmtId="164" fontId="7" fillId="0" borderId="6" xfId="2" applyFont="1" applyFill="1" applyBorder="1" applyAlignment="1" applyProtection="1">
      <alignment horizontal="left" vertical="center" wrapText="1"/>
      <protection locked="0"/>
    </xf>
    <xf numFmtId="164" fontId="13" fillId="0" borderId="6" xfId="2" applyFont="1" applyFill="1" applyBorder="1" applyAlignment="1">
      <alignment horizontal="right" vertical="center" wrapText="1"/>
    </xf>
    <xf numFmtId="164" fontId="16" fillId="0" borderId="6" xfId="2" applyFont="1" applyFill="1" applyBorder="1" applyAlignment="1">
      <alignment horizontal="right" vertical="center" wrapText="1"/>
    </xf>
    <xf numFmtId="164" fontId="14" fillId="0" borderId="6" xfId="2" applyFont="1" applyFill="1" applyBorder="1" applyAlignment="1">
      <alignment horizontal="left" vertical="center" wrapText="1"/>
    </xf>
    <xf numFmtId="164" fontId="7" fillId="0" borderId="6" xfId="2" applyFont="1" applyFill="1" applyBorder="1" applyAlignment="1">
      <alignment horizontal="left" vertical="center" wrapText="1"/>
    </xf>
    <xf numFmtId="164" fontId="9" fillId="0" borderId="6" xfId="2" applyFont="1" applyFill="1" applyBorder="1" applyAlignment="1">
      <alignment horizontal="left" vertical="center" wrapText="1"/>
    </xf>
    <xf numFmtId="164" fontId="7" fillId="0" borderId="6" xfId="2" applyFont="1" applyFill="1" applyBorder="1" applyAlignment="1" applyProtection="1">
      <alignment vertical="center" wrapText="1"/>
      <protection locked="0"/>
    </xf>
    <xf numFmtId="164" fontId="16" fillId="0" borderId="6" xfId="2" applyFont="1" applyFill="1" applyBorder="1" applyAlignment="1">
      <alignment horizontal="left" vertical="center" wrapText="1"/>
    </xf>
    <xf numFmtId="0" fontId="0" fillId="0" borderId="6" xfId="0" applyFill="1" applyBorder="1" applyAlignment="1" applyProtection="1">
      <alignment vertical="center" wrapText="1"/>
      <protection locked="0"/>
    </xf>
    <xf numFmtId="164" fontId="17" fillId="0" borderId="6" xfId="2" applyFont="1" applyFill="1" applyBorder="1" applyAlignment="1">
      <alignment horizontal="right" vertical="center" wrapText="1"/>
    </xf>
    <xf numFmtId="164" fontId="27" fillId="0" borderId="6" xfId="2" applyFont="1" applyFill="1" applyBorder="1" applyAlignment="1">
      <alignment horizontal="right" vertical="center" wrapText="1"/>
    </xf>
    <xf numFmtId="164" fontId="8" fillId="0" borderId="6" xfId="0" applyNumberFormat="1" applyFont="1" applyFill="1" applyBorder="1" applyAlignment="1">
      <alignment horizontal="right" vertical="center" wrapText="1"/>
    </xf>
    <xf numFmtId="164" fontId="11" fillId="0" borderId="6" xfId="2" applyFont="1" applyFill="1" applyBorder="1" applyAlignment="1">
      <alignment horizontal="center" vertical="center" wrapText="1"/>
    </xf>
    <xf numFmtId="164" fontId="16" fillId="0" borderId="7" xfId="2" applyFont="1" applyFill="1" applyBorder="1" applyAlignment="1">
      <alignment horizontal="right" vertical="center" wrapText="1"/>
    </xf>
    <xf numFmtId="0" fontId="0" fillId="0" borderId="0" xfId="0" applyFill="1" applyBorder="1" applyAlignment="1">
      <alignment vertical="center" wrapText="1"/>
    </xf>
    <xf numFmtId="0" fontId="0" fillId="0" borderId="0" xfId="0" applyFill="1" applyBorder="1" applyAlignment="1">
      <alignment vertical="center"/>
    </xf>
    <xf numFmtId="164" fontId="7" fillId="0" borderId="0" xfId="2" applyFont="1" applyFill="1" applyBorder="1" applyAlignment="1">
      <alignment horizontal="center" vertical="center" wrapText="1"/>
    </xf>
    <xf numFmtId="44" fontId="8" fillId="0" borderId="0" xfId="1" applyFont="1" applyFill="1" applyBorder="1" applyAlignment="1">
      <alignment horizontal="center" vertical="center"/>
    </xf>
    <xf numFmtId="164" fontId="4" fillId="0" borderId="0" xfId="2" applyFont="1" applyFill="1" applyBorder="1" applyAlignment="1">
      <alignment horizontal="center" vertical="center" wrapText="1"/>
    </xf>
    <xf numFmtId="44" fontId="7" fillId="0" borderId="0" xfId="1" applyFont="1" applyFill="1" applyBorder="1" applyAlignment="1">
      <alignment vertical="center"/>
    </xf>
    <xf numFmtId="44" fontId="9" fillId="0" borderId="0" xfId="1" applyFont="1" applyFill="1" applyBorder="1" applyAlignment="1">
      <alignment vertical="center"/>
    </xf>
    <xf numFmtId="164" fontId="8" fillId="0" borderId="0" xfId="2" applyFont="1" applyFill="1" applyBorder="1" applyAlignment="1">
      <alignment horizontal="center" vertical="center" wrapText="1"/>
    </xf>
    <xf numFmtId="44" fontId="7" fillId="0" borderId="0" xfId="1" applyFont="1" applyFill="1" applyBorder="1" applyAlignment="1">
      <alignment horizontal="center" vertical="center"/>
    </xf>
    <xf numFmtId="44" fontId="9" fillId="0" borderId="0" xfId="1" applyFont="1" applyFill="1" applyBorder="1" applyAlignment="1">
      <alignment horizontal="center" vertical="center"/>
    </xf>
    <xf numFmtId="164" fontId="8" fillId="0" borderId="0" xfId="2" applyFont="1" applyFill="1" applyBorder="1" applyAlignment="1">
      <alignment vertical="center" wrapText="1"/>
    </xf>
    <xf numFmtId="164" fontId="7" fillId="0" borderId="0" xfId="2" applyFont="1" applyFill="1" applyBorder="1" applyAlignment="1" applyProtection="1">
      <alignment horizontal="left" vertical="center" wrapText="1"/>
      <protection locked="0"/>
    </xf>
    <xf numFmtId="44" fontId="12" fillId="0" borderId="0" xfId="1" applyFont="1" applyFill="1" applyBorder="1" applyAlignment="1" applyProtection="1">
      <alignment horizontal="fill" vertical="center"/>
      <protection locked="0"/>
    </xf>
    <xf numFmtId="164" fontId="13" fillId="0" borderId="0" xfId="2" applyFont="1" applyFill="1" applyBorder="1" applyAlignment="1">
      <alignment horizontal="right" vertical="center" wrapText="1"/>
    </xf>
    <xf numFmtId="44" fontId="15" fillId="0" borderId="0" xfId="1" applyFont="1" applyFill="1" applyBorder="1" applyAlignment="1">
      <alignment horizontal="fill" vertical="center"/>
    </xf>
    <xf numFmtId="164" fontId="16" fillId="0" borderId="0" xfId="2" applyFont="1" applyFill="1" applyBorder="1" applyAlignment="1">
      <alignment horizontal="right" vertical="center" wrapText="1"/>
    </xf>
    <xf numFmtId="44" fontId="12" fillId="0" borderId="0" xfId="1" applyFont="1" applyFill="1" applyBorder="1" applyAlignment="1">
      <alignment horizontal="fill" vertical="center"/>
    </xf>
    <xf numFmtId="164" fontId="14" fillId="0" borderId="0" xfId="2" applyFont="1" applyFill="1" applyBorder="1" applyAlignment="1">
      <alignment horizontal="right" vertical="center" wrapText="1"/>
    </xf>
    <xf numFmtId="44" fontId="10" fillId="0" borderId="0" xfId="1" applyFont="1" applyFill="1" applyBorder="1" applyAlignment="1">
      <alignment horizontal="fill" vertical="center"/>
    </xf>
    <xf numFmtId="164" fontId="7" fillId="0" borderId="0" xfId="2" applyFont="1" applyFill="1" applyBorder="1" applyAlignment="1">
      <alignment horizontal="left" vertical="center" wrapText="1"/>
    </xf>
    <xf numFmtId="164" fontId="9" fillId="0" borderId="0" xfId="2" applyFont="1" applyFill="1" applyBorder="1" applyAlignment="1">
      <alignment horizontal="left" vertical="center" wrapText="1"/>
    </xf>
    <xf numFmtId="164" fontId="7" fillId="0" borderId="0" xfId="2" applyFont="1" applyFill="1" applyBorder="1" applyAlignment="1" applyProtection="1">
      <alignment vertical="center" wrapText="1"/>
      <protection locked="0"/>
    </xf>
    <xf numFmtId="164" fontId="7" fillId="0" borderId="0" xfId="2" applyFont="1" applyFill="1" applyBorder="1" applyAlignment="1">
      <alignment vertical="center" wrapText="1"/>
    </xf>
    <xf numFmtId="44" fontId="10" fillId="0" borderId="0" xfId="1" applyFont="1" applyFill="1" applyBorder="1" applyAlignment="1" applyProtection="1">
      <alignment horizontal="fill" vertical="center"/>
      <protection locked="0"/>
    </xf>
    <xf numFmtId="164" fontId="17" fillId="0" borderId="0" xfId="2" applyFont="1" applyFill="1" applyBorder="1" applyAlignment="1">
      <alignment horizontal="right" vertical="center" wrapText="1"/>
    </xf>
    <xf numFmtId="164" fontId="2" fillId="0" borderId="0" xfId="0" applyNumberFormat="1" applyFont="1" applyFill="1" applyBorder="1" applyAlignment="1">
      <alignment vertical="center" wrapText="1"/>
    </xf>
    <xf numFmtId="167" fontId="7" fillId="0" borderId="0" xfId="0" applyNumberFormat="1" applyFont="1" applyFill="1" applyBorder="1" applyAlignment="1">
      <alignment vertical="center"/>
    </xf>
    <xf numFmtId="167" fontId="9" fillId="0" borderId="0" xfId="0" applyNumberFormat="1" applyFont="1" applyFill="1" applyBorder="1" applyAlignment="1">
      <alignment vertical="center"/>
    </xf>
    <xf numFmtId="0" fontId="11" fillId="0" borderId="0" xfId="2" applyNumberFormat="1" applyFont="1" applyFill="1" applyBorder="1" applyAlignment="1">
      <alignment horizontal="center" vertical="center"/>
    </xf>
    <xf numFmtId="164" fontId="11" fillId="0" borderId="0" xfId="2" applyFont="1" applyFill="1" applyBorder="1" applyAlignment="1">
      <alignment horizontal="center" vertical="center" wrapText="1"/>
    </xf>
    <xf numFmtId="168" fontId="12" fillId="0" borderId="0" xfId="0" applyNumberFormat="1" applyFont="1" applyFill="1" applyBorder="1" applyAlignment="1" applyProtection="1">
      <alignment horizontal="fill" vertical="center"/>
      <protection locked="0"/>
    </xf>
    <xf numFmtId="0" fontId="7" fillId="0" borderId="0" xfId="0" applyFont="1" applyFill="1" applyBorder="1" applyAlignment="1" applyProtection="1">
      <alignment vertical="center" wrapText="1"/>
      <protection locked="0"/>
    </xf>
    <xf numFmtId="14" fontId="8" fillId="0" borderId="2" xfId="1" applyNumberFormat="1" applyFont="1" applyFill="1" applyBorder="1" applyAlignment="1" applyProtection="1">
      <alignment horizontal="center" vertical="center"/>
      <protection locked="0"/>
    </xf>
    <xf numFmtId="44" fontId="33" fillId="0" borderId="0" xfId="1" applyFont="1" applyFill="1" applyAlignment="1">
      <alignment vertical="center"/>
    </xf>
    <xf numFmtId="44" fontId="7" fillId="0" borderId="3" xfId="1" applyFont="1" applyFill="1" applyBorder="1" applyAlignment="1">
      <alignment vertical="center"/>
    </xf>
    <xf numFmtId="44" fontId="15" fillId="0" borderId="1" xfId="1" applyFont="1" applyFill="1" applyBorder="1" applyAlignment="1">
      <alignment horizontal="fill" vertical="center"/>
    </xf>
    <xf numFmtId="44" fontId="12" fillId="0" borderId="3" xfId="1" applyFont="1" applyFill="1" applyBorder="1" applyAlignment="1">
      <alignment horizontal="fill" vertical="center"/>
    </xf>
    <xf numFmtId="0" fontId="37" fillId="0" borderId="0" xfId="0" applyFont="1" applyAlignment="1" applyProtection="1">
      <alignment vertical="center"/>
      <protection locked="0"/>
    </xf>
    <xf numFmtId="0" fontId="38" fillId="0" borderId="0" xfId="0" applyFont="1" applyAlignment="1">
      <alignment vertical="center"/>
    </xf>
    <xf numFmtId="164" fontId="9" fillId="0" borderId="0" xfId="2" applyFont="1" applyAlignment="1">
      <alignment vertical="center"/>
    </xf>
    <xf numFmtId="164" fontId="9" fillId="0" borderId="0" xfId="0" applyNumberFormat="1" applyFont="1" applyAlignment="1">
      <alignment vertical="center"/>
    </xf>
    <xf numFmtId="0" fontId="9" fillId="0" borderId="0" xfId="0" applyFont="1" applyAlignment="1">
      <alignment vertical="center"/>
    </xf>
    <xf numFmtId="44" fontId="35" fillId="0" borderId="0" xfId="1" applyFont="1" applyFill="1" applyBorder="1" applyAlignment="1" applyProtection="1">
      <alignment horizontal="fill" vertical="center"/>
      <protection locked="0"/>
    </xf>
    <xf numFmtId="0" fontId="38" fillId="0" borderId="0" xfId="0" applyFont="1" applyAlignment="1" applyProtection="1">
      <alignment vertical="center"/>
      <protection locked="0"/>
    </xf>
    <xf numFmtId="164" fontId="35" fillId="0" borderId="0" xfId="0" applyNumberFormat="1" applyFont="1" applyFill="1" applyBorder="1" applyAlignment="1">
      <alignment vertical="center" wrapText="1"/>
    </xf>
    <xf numFmtId="44" fontId="35" fillId="0" borderId="0" xfId="1" applyFont="1" applyFill="1" applyBorder="1" applyAlignment="1">
      <alignment horizontal="fill" vertical="center"/>
    </xf>
    <xf numFmtId="167" fontId="9" fillId="0" borderId="1" xfId="0" applyNumberFormat="1" applyFont="1" applyFill="1" applyBorder="1" applyAlignment="1">
      <alignment vertical="center"/>
    </xf>
    <xf numFmtId="164" fontId="12" fillId="0" borderId="0" xfId="2" applyFont="1" applyFill="1" applyBorder="1" applyAlignment="1" applyProtection="1">
      <alignment horizontal="left" vertical="center" wrapText="1"/>
      <protection locked="0"/>
    </xf>
    <xf numFmtId="164" fontId="12" fillId="0" borderId="6" xfId="2" applyFont="1" applyFill="1" applyBorder="1" applyAlignment="1" applyProtection="1">
      <alignment horizontal="left" vertical="center" wrapText="1"/>
      <protection locked="0"/>
    </xf>
    <xf numFmtId="164" fontId="12" fillId="0" borderId="6" xfId="0" applyNumberFormat="1" applyFont="1" applyFill="1" applyBorder="1" applyAlignment="1">
      <alignment horizontal="right" vertical="center" wrapText="1"/>
    </xf>
    <xf numFmtId="44" fontId="10" fillId="0" borderId="0" xfId="0" applyNumberFormat="1" applyFont="1" applyFill="1" applyAlignment="1">
      <alignment horizontal="right" vertical="center"/>
    </xf>
    <xf numFmtId="44" fontId="10" fillId="0" borderId="1" xfId="0" applyNumberFormat="1" applyFont="1" applyFill="1" applyBorder="1" applyAlignment="1" applyProtection="1">
      <alignment horizontal="right" vertical="center"/>
      <protection locked="0"/>
    </xf>
    <xf numFmtId="44" fontId="10" fillId="0" borderId="0" xfId="1" applyFont="1" applyFill="1" applyAlignment="1">
      <alignment horizontal="fill" vertical="center"/>
    </xf>
    <xf numFmtId="164" fontId="2" fillId="0" borderId="0" xfId="2" applyFont="1" applyFill="1" applyBorder="1" applyAlignment="1" applyProtection="1">
      <alignment horizontal="left" vertical="center" wrapText="1"/>
      <protection locked="0"/>
    </xf>
    <xf numFmtId="164" fontId="2" fillId="0" borderId="6" xfId="2" applyFont="1" applyFill="1" applyBorder="1" applyAlignment="1" applyProtection="1">
      <alignment horizontal="left" vertical="center" wrapText="1"/>
      <protection locked="0"/>
    </xf>
    <xf numFmtId="164" fontId="2" fillId="0" borderId="0" xfId="2" applyFont="1" applyFill="1" applyBorder="1" applyAlignment="1" applyProtection="1">
      <alignment vertical="center" wrapText="1"/>
      <protection locked="0"/>
    </xf>
    <xf numFmtId="164" fontId="2" fillId="0" borderId="6" xfId="2" applyFont="1" applyFill="1" applyBorder="1" applyAlignment="1" applyProtection="1">
      <alignment vertical="center" wrapText="1"/>
      <protection locked="0"/>
    </xf>
    <xf numFmtId="44" fontId="12" fillId="0" borderId="8" xfId="1" applyFont="1" applyFill="1" applyBorder="1" applyAlignment="1" applyProtection="1">
      <alignment horizontal="fill" vertical="center"/>
      <protection locked="0"/>
    </xf>
    <xf numFmtId="44" fontId="15" fillId="0" borderId="2" xfId="1" applyFont="1" applyFill="1" applyBorder="1" applyAlignment="1">
      <alignment horizontal="fill" vertical="center"/>
    </xf>
    <xf numFmtId="44" fontId="15" fillId="0" borderId="3" xfId="1" applyFont="1" applyFill="1" applyBorder="1" applyAlignment="1">
      <alignment horizontal="fill" vertical="center"/>
    </xf>
    <xf numFmtId="44" fontId="15" fillId="0" borderId="10" xfId="1" applyFont="1" applyFill="1" applyBorder="1" applyAlignment="1">
      <alignment horizontal="fill" vertical="center"/>
    </xf>
    <xf numFmtId="0" fontId="8" fillId="0" borderId="5" xfId="2" applyNumberFormat="1" applyFont="1" applyFill="1" applyBorder="1" applyAlignment="1" applyProtection="1">
      <alignment horizontal="center" vertical="center"/>
      <protection locked="0"/>
    </xf>
    <xf numFmtId="0" fontId="8" fillId="0" borderId="2" xfId="2" applyNumberFormat="1" applyFont="1" applyFill="1" applyBorder="1" applyAlignment="1" applyProtection="1">
      <alignment horizontal="center" vertical="center"/>
      <protection locked="0"/>
    </xf>
    <xf numFmtId="0" fontId="11" fillId="0" borderId="8" xfId="2" applyNumberFormat="1" applyFont="1" applyFill="1" applyBorder="1" applyAlignment="1">
      <alignment horizontal="center" vertical="center"/>
    </xf>
    <xf numFmtId="167" fontId="7" fillId="0" borderId="8" xfId="0" applyNumberFormat="1" applyFont="1" applyFill="1" applyBorder="1" applyAlignment="1">
      <alignment vertical="center"/>
    </xf>
    <xf numFmtId="167" fontId="9" fillId="0" borderId="8" xfId="0" applyNumberFormat="1" applyFont="1" applyFill="1" applyBorder="1" applyAlignment="1">
      <alignment vertical="center"/>
    </xf>
    <xf numFmtId="168" fontId="12" fillId="0" borderId="8" xfId="0" applyNumberFormat="1" applyFont="1" applyFill="1" applyBorder="1" applyAlignment="1" applyProtection="1">
      <alignment horizontal="fill" vertical="center"/>
      <protection locked="0"/>
    </xf>
    <xf numFmtId="0" fontId="7" fillId="0" borderId="6" xfId="0" applyFont="1" applyFill="1" applyBorder="1" applyAlignment="1" applyProtection="1">
      <alignment vertical="center" wrapText="1"/>
      <protection locked="0"/>
    </xf>
    <xf numFmtId="164" fontId="16" fillId="0" borderId="9" xfId="2" applyFont="1" applyFill="1" applyBorder="1" applyAlignment="1">
      <alignment horizontal="right" vertical="center" wrapText="1"/>
    </xf>
    <xf numFmtId="168" fontId="28" fillId="0" borderId="3" xfId="0" applyNumberFormat="1" applyFont="1" applyFill="1" applyBorder="1" applyAlignment="1">
      <alignment horizontal="fill" vertical="center"/>
    </xf>
    <xf numFmtId="168" fontId="28" fillId="0" borderId="10" xfId="0" applyNumberFormat="1" applyFont="1" applyFill="1" applyBorder="1" applyAlignment="1">
      <alignment horizontal="fill" vertical="center"/>
    </xf>
    <xf numFmtId="164" fontId="9" fillId="0" borderId="0" xfId="2" applyFont="1" applyFill="1" applyAlignment="1">
      <alignment horizontal="left" vertical="center"/>
    </xf>
    <xf numFmtId="164" fontId="40" fillId="0" borderId="0" xfId="2" applyFont="1" applyFill="1" applyAlignment="1" applyProtection="1">
      <alignment vertical="center"/>
      <protection locked="0"/>
    </xf>
    <xf numFmtId="44" fontId="15" fillId="0" borderId="0" xfId="1" applyFont="1" applyFill="1" applyBorder="1" applyAlignment="1" applyProtection="1">
      <alignment horizontal="fill" vertical="center"/>
      <protection locked="0"/>
    </xf>
    <xf numFmtId="44" fontId="10" fillId="0" borderId="0" xfId="0" applyNumberFormat="1" applyFont="1" applyFill="1" applyBorder="1" applyAlignment="1" applyProtection="1">
      <alignment horizontal="right" vertical="center"/>
      <protection locked="0"/>
    </xf>
    <xf numFmtId="44" fontId="10" fillId="0" borderId="1" xfId="0" applyNumberFormat="1" applyFont="1" applyFill="1" applyBorder="1" applyAlignment="1">
      <alignment horizontal="right" vertical="center"/>
    </xf>
    <xf numFmtId="44" fontId="41" fillId="0" borderId="0" xfId="1" applyFont="1" applyFill="1" applyBorder="1" applyAlignment="1" applyProtection="1">
      <alignment horizontal="fill" vertical="center"/>
      <protection locked="0"/>
    </xf>
    <xf numFmtId="164" fontId="14" fillId="2" borderId="0" xfId="2" applyFont="1" applyFill="1" applyAlignment="1">
      <alignment vertical="center"/>
    </xf>
    <xf numFmtId="164" fontId="2" fillId="2" borderId="0" xfId="2" applyFont="1" applyFill="1" applyAlignment="1" applyProtection="1">
      <alignment vertical="center"/>
      <protection locked="0"/>
    </xf>
    <xf numFmtId="164" fontId="2" fillId="2" borderId="0" xfId="2" applyFont="1" applyFill="1" applyAlignment="1">
      <alignment vertical="center"/>
    </xf>
    <xf numFmtId="164" fontId="7" fillId="2" borderId="0" xfId="2" applyFont="1" applyFill="1" applyAlignment="1">
      <alignment vertical="center"/>
    </xf>
    <xf numFmtId="168" fontId="15" fillId="0" borderId="4" xfId="0" applyNumberFormat="1" applyFont="1" applyFill="1" applyBorder="1" applyAlignment="1">
      <alignment horizontal="fill" vertical="center"/>
    </xf>
    <xf numFmtId="164" fontId="7" fillId="0" borderId="1" xfId="2" applyFont="1" applyFill="1" applyBorder="1" applyAlignment="1">
      <alignment horizontal="center" vertical="center"/>
    </xf>
    <xf numFmtId="0" fontId="0" fillId="0" borderId="1" xfId="0" applyFill="1" applyBorder="1" applyAlignment="1">
      <alignment horizontal="center" vertical="center"/>
    </xf>
    <xf numFmtId="164" fontId="6" fillId="0" borderId="0" xfId="2" applyFont="1" applyFill="1" applyAlignment="1">
      <alignment horizontal="center" vertical="center"/>
    </xf>
    <xf numFmtId="164" fontId="4" fillId="0" borderId="0" xfId="2" applyFont="1" applyAlignment="1" applyProtection="1">
      <alignment horizontal="center" vertical="center"/>
      <protection locked="0"/>
    </xf>
    <xf numFmtId="164" fontId="2" fillId="0" borderId="0" xfId="0" applyNumberFormat="1" applyFont="1" applyAlignment="1">
      <alignment horizontal="center" vertical="center"/>
    </xf>
    <xf numFmtId="164" fontId="6" fillId="0" borderId="0" xfId="2" applyFont="1" applyFill="1" applyBorder="1" applyAlignment="1">
      <alignment horizontal="center" vertical="center"/>
    </xf>
    <xf numFmtId="164" fontId="5" fillId="0" borderId="1" xfId="2"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34" fillId="0" borderId="0" xfId="0" applyFont="1" applyFill="1" applyBorder="1" applyAlignment="1" applyProtection="1">
      <alignment horizontal="center" vertical="center" wrapText="1"/>
      <protection locked="0"/>
    </xf>
    <xf numFmtId="164" fontId="7" fillId="0" borderId="9" xfId="2" applyFont="1" applyFill="1" applyBorder="1" applyAlignment="1">
      <alignment horizontal="center" vertical="center" wrapText="1"/>
    </xf>
    <xf numFmtId="164" fontId="7" fillId="0" borderId="3" xfId="2" applyFont="1" applyFill="1" applyBorder="1" applyAlignment="1">
      <alignment horizontal="center" vertical="center" wrapText="1"/>
    </xf>
    <xf numFmtId="164" fontId="7" fillId="0" borderId="10" xfId="2" applyFont="1" applyFill="1" applyBorder="1" applyAlignment="1">
      <alignment horizontal="center" vertical="center" wrapText="1"/>
    </xf>
    <xf numFmtId="164" fontId="7" fillId="0" borderId="5" xfId="2" applyFont="1" applyFill="1" applyBorder="1" applyAlignment="1">
      <alignment horizontal="center" vertical="center" wrapText="1"/>
    </xf>
    <xf numFmtId="164" fontId="7" fillId="0" borderId="1" xfId="2" applyFont="1" applyFill="1" applyBorder="1" applyAlignment="1">
      <alignment horizontal="center" vertical="center" wrapText="1"/>
    </xf>
    <xf numFmtId="164" fontId="7" fillId="0" borderId="2" xfId="2" applyFont="1" applyFill="1" applyBorder="1" applyAlignment="1">
      <alignment horizontal="center" vertical="center" wrapText="1"/>
    </xf>
    <xf numFmtId="164" fontId="9" fillId="0" borderId="5" xfId="2" applyFont="1" applyFill="1" applyBorder="1" applyAlignment="1">
      <alignment horizontal="left" vertical="center" wrapText="1"/>
    </xf>
    <xf numFmtId="164" fontId="9" fillId="0" borderId="1" xfId="2" applyFont="1" applyFill="1" applyBorder="1" applyAlignment="1">
      <alignment horizontal="left" vertical="center" wrapText="1"/>
    </xf>
    <xf numFmtId="164" fontId="9" fillId="0" borderId="2" xfId="2" applyFont="1" applyFill="1" applyBorder="1" applyAlignment="1">
      <alignment horizontal="left" vertical="center" wrapText="1"/>
    </xf>
    <xf numFmtId="164" fontId="2" fillId="0" borderId="9" xfId="2" applyFont="1" applyFill="1" applyBorder="1" applyAlignment="1">
      <alignment horizontal="left" vertical="center" wrapText="1"/>
    </xf>
    <xf numFmtId="164" fontId="7" fillId="0" borderId="3" xfId="2" applyFont="1" applyFill="1" applyBorder="1" applyAlignment="1">
      <alignment horizontal="left" vertical="center" wrapText="1"/>
    </xf>
    <xf numFmtId="164" fontId="7" fillId="0" borderId="10" xfId="2" applyFont="1" applyFill="1" applyBorder="1" applyAlignment="1">
      <alignment horizontal="left" vertical="center" wrapText="1"/>
    </xf>
    <xf numFmtId="164" fontId="2" fillId="0" borderId="5" xfId="2" applyFont="1" applyFill="1" applyBorder="1" applyAlignment="1">
      <alignment horizontal="left" vertical="center" wrapText="1"/>
    </xf>
    <xf numFmtId="164" fontId="7" fillId="0" borderId="1" xfId="2" applyFont="1" applyFill="1" applyBorder="1" applyAlignment="1">
      <alignment horizontal="left" vertical="center" wrapText="1"/>
    </xf>
    <xf numFmtId="164" fontId="7" fillId="0" borderId="2" xfId="2" applyFont="1" applyFill="1" applyBorder="1" applyAlignment="1">
      <alignment horizontal="left" vertical="center" wrapText="1"/>
    </xf>
  </cellXfs>
  <cellStyles count="3">
    <cellStyle name="Normal_BalanceSheets" xfId="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8"/>
  <sheetViews>
    <sheetView tabSelected="1" topLeftCell="A154" zoomScale="110" zoomScaleNormal="110" zoomScaleSheetLayoutView="150" workbookViewId="0">
      <selection activeCell="F212" sqref="F212"/>
    </sheetView>
  </sheetViews>
  <sheetFormatPr defaultColWidth="0" defaultRowHeight="15" zeroHeight="1" x14ac:dyDescent="0.25"/>
  <cols>
    <col min="1" max="1" width="2.5703125" style="56" customWidth="1"/>
    <col min="2" max="2" width="5" style="56" customWidth="1"/>
    <col min="3" max="3" width="3.28515625" style="56" customWidth="1"/>
    <col min="4" max="4" width="3.7109375" style="56" customWidth="1"/>
    <col min="5" max="5" width="61.28515625" style="56" customWidth="1"/>
    <col min="6" max="6" width="14.28515625" style="57" customWidth="1"/>
    <col min="7" max="7" width="14.28515625" style="124" customWidth="1"/>
    <col min="8" max="10" width="0" style="3" hidden="1" customWidth="1"/>
    <col min="11" max="16384" width="9.28515625" style="3" hidden="1"/>
  </cols>
  <sheetData>
    <row r="1" spans="1:10" ht="15.75" x14ac:dyDescent="0.25">
      <c r="A1" s="176" t="s">
        <v>291</v>
      </c>
      <c r="B1" s="176"/>
      <c r="C1" s="176"/>
      <c r="D1" s="176"/>
      <c r="E1" s="176"/>
      <c r="F1" s="176"/>
      <c r="G1" s="176"/>
      <c r="H1" s="6"/>
      <c r="I1" s="6"/>
      <c r="J1" s="6"/>
    </row>
    <row r="2" spans="1:10" ht="15.75" customHeight="1" x14ac:dyDescent="0.25">
      <c r="A2" s="177" t="s">
        <v>292</v>
      </c>
      <c r="B2" s="177"/>
      <c r="C2" s="177"/>
      <c r="D2" s="177"/>
      <c r="E2" s="177"/>
      <c r="F2" s="177"/>
      <c r="G2" s="177"/>
      <c r="H2" s="6"/>
      <c r="I2" s="6"/>
      <c r="J2" s="6"/>
    </row>
    <row r="3" spans="1:10" s="132" customFormat="1" ht="20.25" x14ac:dyDescent="0.25">
      <c r="A3" s="175" t="s">
        <v>219</v>
      </c>
      <c r="B3" s="175"/>
      <c r="C3" s="175"/>
      <c r="D3" s="175"/>
      <c r="E3" s="175"/>
      <c r="F3" s="175"/>
      <c r="G3" s="175"/>
      <c r="H3" s="130"/>
      <c r="I3" s="131"/>
      <c r="J3" s="131"/>
    </row>
    <row r="4" spans="1:10" x14ac:dyDescent="0.25">
      <c r="A4" s="24"/>
      <c r="B4" s="24"/>
      <c r="C4" s="25"/>
      <c r="D4" s="25"/>
      <c r="E4" s="25"/>
      <c r="F4" s="26"/>
      <c r="G4" s="64"/>
      <c r="H4" s="7"/>
      <c r="I4" s="6"/>
      <c r="J4" s="6"/>
    </row>
    <row r="5" spans="1:10" x14ac:dyDescent="0.25">
      <c r="A5" s="24"/>
      <c r="B5" s="24"/>
      <c r="C5" s="24"/>
      <c r="D5" s="24"/>
      <c r="E5" s="24"/>
      <c r="F5" s="26"/>
      <c r="G5" s="64"/>
      <c r="H5" s="7"/>
      <c r="I5" s="6"/>
      <c r="J5" s="6"/>
    </row>
    <row r="6" spans="1:10" x14ac:dyDescent="0.25">
      <c r="A6" s="173"/>
      <c r="B6" s="174"/>
      <c r="C6" s="174"/>
      <c r="D6" s="174"/>
      <c r="E6" s="174"/>
      <c r="F6" s="27">
        <v>44561</v>
      </c>
      <c r="G6" s="123">
        <v>44196</v>
      </c>
      <c r="H6" s="8"/>
      <c r="I6" s="6"/>
      <c r="J6" s="6"/>
    </row>
    <row r="7" spans="1:10" x14ac:dyDescent="0.25">
      <c r="A7" s="28"/>
      <c r="B7" s="28"/>
      <c r="C7" s="28"/>
      <c r="D7" s="28"/>
      <c r="E7" s="28"/>
      <c r="F7" s="29"/>
      <c r="G7" s="65"/>
      <c r="H7" s="8"/>
      <c r="I7" s="6"/>
      <c r="J7" s="6"/>
    </row>
    <row r="8" spans="1:10" ht="15.75" x14ac:dyDescent="0.25">
      <c r="A8" s="30" t="s">
        <v>0</v>
      </c>
      <c r="B8" s="31"/>
      <c r="C8" s="31"/>
      <c r="D8" s="31"/>
      <c r="E8" s="31"/>
      <c r="F8" s="32"/>
      <c r="G8" s="125"/>
      <c r="H8" s="7"/>
      <c r="I8" s="6"/>
      <c r="J8" s="6"/>
    </row>
    <row r="9" spans="1:10" ht="15.75" x14ac:dyDescent="0.25">
      <c r="A9" s="33"/>
      <c r="B9" s="24"/>
      <c r="C9" s="24"/>
      <c r="D9" s="24"/>
      <c r="E9" s="24"/>
      <c r="F9" s="34"/>
      <c r="G9" s="64"/>
      <c r="H9" s="7"/>
      <c r="I9" s="6"/>
      <c r="J9" s="6"/>
    </row>
    <row r="10" spans="1:10" x14ac:dyDescent="0.25">
      <c r="A10" s="35" t="s">
        <v>1</v>
      </c>
      <c r="B10" s="24"/>
      <c r="C10" s="24"/>
      <c r="D10" s="24"/>
      <c r="E10" s="24"/>
      <c r="F10" s="36">
        <v>0</v>
      </c>
      <c r="G10" s="68"/>
      <c r="H10" s="7"/>
      <c r="I10" s="6"/>
      <c r="J10" s="6"/>
    </row>
    <row r="11" spans="1:10" x14ac:dyDescent="0.25">
      <c r="A11" s="37"/>
      <c r="B11" s="24"/>
      <c r="C11" s="24"/>
      <c r="D11" s="24"/>
      <c r="E11" s="24"/>
      <c r="F11" s="36"/>
      <c r="G11" s="64"/>
      <c r="H11" s="7"/>
      <c r="I11" s="6"/>
      <c r="J11" s="6"/>
    </row>
    <row r="12" spans="1:10" ht="13.5" customHeight="1" x14ac:dyDescent="0.25">
      <c r="A12" s="35" t="s">
        <v>2</v>
      </c>
      <c r="B12" s="24"/>
      <c r="C12" s="24"/>
      <c r="D12" s="24"/>
      <c r="E12" s="24"/>
      <c r="F12" s="36"/>
      <c r="G12" s="64"/>
      <c r="H12" s="7"/>
      <c r="I12" s="6"/>
      <c r="J12" s="6"/>
    </row>
    <row r="13" spans="1:10" ht="13.5" customHeight="1" x14ac:dyDescent="0.25">
      <c r="A13" s="37"/>
      <c r="B13" s="24"/>
      <c r="C13" s="24"/>
      <c r="D13" s="24"/>
      <c r="E13" s="24"/>
      <c r="F13" s="36"/>
      <c r="G13" s="64"/>
      <c r="H13" s="7"/>
      <c r="I13" s="6"/>
      <c r="J13" s="6"/>
    </row>
    <row r="14" spans="1:10" x14ac:dyDescent="0.25">
      <c r="A14" s="38"/>
      <c r="B14" s="39" t="s">
        <v>3</v>
      </c>
      <c r="C14" s="24"/>
      <c r="D14" s="24"/>
      <c r="E14" s="24"/>
      <c r="F14" s="36"/>
      <c r="G14" s="64"/>
      <c r="H14" s="7"/>
      <c r="I14" s="6"/>
      <c r="J14" s="6"/>
    </row>
    <row r="15" spans="1:10" s="4" customFormat="1" x14ac:dyDescent="0.25">
      <c r="A15" s="17"/>
      <c r="B15" s="17"/>
      <c r="C15" s="18" t="s">
        <v>4</v>
      </c>
      <c r="D15" s="18"/>
      <c r="E15" s="18"/>
      <c r="F15" s="40">
        <f>12844-12844</f>
        <v>0</v>
      </c>
      <c r="G15" s="19">
        <v>0</v>
      </c>
      <c r="H15" s="9"/>
      <c r="I15" s="10"/>
      <c r="J15" s="10"/>
    </row>
    <row r="16" spans="1:10" s="4" customFormat="1" x14ac:dyDescent="0.25">
      <c r="A16" s="17"/>
      <c r="B16" s="17"/>
      <c r="C16" s="18" t="s">
        <v>5</v>
      </c>
      <c r="D16" s="18"/>
      <c r="E16" s="18"/>
      <c r="F16" s="40">
        <v>0</v>
      </c>
      <c r="G16" s="19">
        <v>0</v>
      </c>
      <c r="H16" s="9"/>
      <c r="I16" s="10"/>
      <c r="J16" s="10"/>
    </row>
    <row r="17" spans="1:10" s="4" customFormat="1" x14ac:dyDescent="0.25">
      <c r="A17" s="17"/>
      <c r="B17" s="17"/>
      <c r="C17" s="18" t="s">
        <v>6</v>
      </c>
      <c r="D17" s="18"/>
      <c r="E17" s="18"/>
      <c r="F17" s="40">
        <v>0</v>
      </c>
      <c r="G17" s="19">
        <v>0</v>
      </c>
      <c r="H17" s="9"/>
      <c r="I17" s="10"/>
      <c r="J17" s="10"/>
    </row>
    <row r="18" spans="1:10" s="4" customFormat="1" x14ac:dyDescent="0.25">
      <c r="A18" s="17"/>
      <c r="B18" s="17"/>
      <c r="C18" s="18" t="s">
        <v>7</v>
      </c>
      <c r="D18" s="18"/>
      <c r="E18" s="18"/>
      <c r="F18" s="40">
        <f>16486.1-16485.93</f>
        <v>0.16999999999825377</v>
      </c>
      <c r="G18" s="19">
        <v>0.17</v>
      </c>
      <c r="H18" s="9"/>
      <c r="I18" s="10"/>
      <c r="J18" s="10"/>
    </row>
    <row r="19" spans="1:10" s="4" customFormat="1" x14ac:dyDescent="0.25">
      <c r="A19" s="17"/>
      <c r="B19" s="17"/>
      <c r="C19" s="18" t="s">
        <v>8</v>
      </c>
      <c r="D19" s="18"/>
      <c r="E19" s="18"/>
      <c r="F19" s="40">
        <v>0</v>
      </c>
      <c r="G19" s="19"/>
      <c r="H19" s="9"/>
      <c r="I19" s="10"/>
      <c r="J19" s="10"/>
    </row>
    <row r="20" spans="1:10" s="4" customFormat="1" x14ac:dyDescent="0.25">
      <c r="A20" s="17"/>
      <c r="B20" s="17"/>
      <c r="C20" s="18" t="s">
        <v>9</v>
      </c>
      <c r="D20" s="18"/>
      <c r="E20" s="18"/>
      <c r="F20" s="40">
        <v>0</v>
      </c>
      <c r="G20" s="19"/>
      <c r="H20" s="9"/>
      <c r="I20" s="10"/>
      <c r="J20" s="10"/>
    </row>
    <row r="21" spans="1:10" s="4" customFormat="1" x14ac:dyDescent="0.25">
      <c r="A21" s="17"/>
      <c r="B21" s="17"/>
      <c r="C21" s="18" t="s">
        <v>10</v>
      </c>
      <c r="D21" s="18"/>
      <c r="E21" s="18"/>
      <c r="F21" s="40">
        <f>5230.8-5230.8</f>
        <v>0</v>
      </c>
      <c r="G21" s="19"/>
      <c r="H21" s="9"/>
      <c r="I21" s="10"/>
      <c r="J21" s="10"/>
    </row>
    <row r="22" spans="1:10" x14ac:dyDescent="0.25">
      <c r="A22" s="38"/>
      <c r="B22" s="38"/>
      <c r="C22" s="41" t="s">
        <v>11</v>
      </c>
      <c r="D22" s="42"/>
      <c r="E22" s="43"/>
      <c r="F22" s="36">
        <f>SUM(F15:F21)</f>
        <v>0.16999999999825377</v>
      </c>
      <c r="G22" s="36">
        <f>SUM(G15:G21)</f>
        <v>0.17</v>
      </c>
      <c r="H22" s="7"/>
      <c r="I22" s="6"/>
      <c r="J22" s="6"/>
    </row>
    <row r="23" spans="1:10" x14ac:dyDescent="0.25">
      <c r="A23" s="38"/>
      <c r="B23" s="38"/>
      <c r="C23" s="45"/>
      <c r="D23" s="42"/>
      <c r="E23" s="42"/>
      <c r="F23" s="46"/>
      <c r="G23" s="67"/>
      <c r="H23" s="7"/>
      <c r="I23" s="6"/>
      <c r="J23" s="6"/>
    </row>
    <row r="24" spans="1:10" x14ac:dyDescent="0.25">
      <c r="A24" s="38"/>
      <c r="B24" s="39" t="s">
        <v>12</v>
      </c>
      <c r="C24" s="24"/>
      <c r="D24" s="24"/>
      <c r="E24" s="24"/>
      <c r="F24" s="46"/>
      <c r="G24" s="67"/>
      <c r="H24" s="7"/>
      <c r="I24" s="6"/>
      <c r="J24" s="6"/>
    </row>
    <row r="25" spans="1:10" s="4" customFormat="1" x14ac:dyDescent="0.25">
      <c r="A25" s="17"/>
      <c r="B25" s="17"/>
      <c r="C25" s="18" t="s">
        <v>13</v>
      </c>
      <c r="D25" s="18"/>
      <c r="E25" s="18"/>
      <c r="F25" s="40">
        <f>2109666.59+234312.95+639362.2-229841.38-10379.4</f>
        <v>2743120.9600000004</v>
      </c>
      <c r="G25" s="19">
        <v>2778280.65</v>
      </c>
      <c r="H25" s="9"/>
      <c r="I25" s="10"/>
      <c r="J25" s="10"/>
    </row>
    <row r="26" spans="1:10" s="4" customFormat="1" x14ac:dyDescent="0.25">
      <c r="A26" s="17"/>
      <c r="B26" s="17"/>
      <c r="C26" s="18" t="s">
        <v>14</v>
      </c>
      <c r="D26" s="18"/>
      <c r="E26" s="18"/>
      <c r="F26" s="40">
        <f>166045.85+53637.48-160027.39-50743.03</f>
        <v>8912.9100000000035</v>
      </c>
      <c r="G26" s="19">
        <v>23752.6</v>
      </c>
      <c r="H26" s="9"/>
      <c r="I26" s="10"/>
      <c r="J26" s="10"/>
    </row>
    <row r="27" spans="1:10" s="4" customFormat="1" x14ac:dyDescent="0.25">
      <c r="A27" s="17"/>
      <c r="B27" s="17"/>
      <c r="C27" s="18" t="s">
        <v>15</v>
      </c>
      <c r="D27" s="18"/>
      <c r="E27" s="18"/>
      <c r="F27" s="40">
        <f>223781.81+39146.28-176310.63-35470.33</f>
        <v>51147.129999999961</v>
      </c>
      <c r="G27" s="19">
        <v>48523.519999999997</v>
      </c>
      <c r="H27" s="9"/>
      <c r="I27" s="10"/>
      <c r="J27" s="10"/>
    </row>
    <row r="28" spans="1:10" s="4" customFormat="1" x14ac:dyDescent="0.25">
      <c r="A28" s="17"/>
      <c r="B28" s="17"/>
      <c r="C28" s="18" t="s">
        <v>16</v>
      </c>
      <c r="D28" s="18"/>
      <c r="E28" s="18"/>
      <c r="F28" s="40">
        <f>35650+248670+78713.87+177092.99+41060.28+61118.8-34947.16-69294.11-165396.94-30502.53-61118.22</f>
        <v>281046.9800000001</v>
      </c>
      <c r="G28" s="19">
        <v>291252.96000000002</v>
      </c>
      <c r="H28" s="9"/>
      <c r="I28" s="10"/>
      <c r="J28" s="10"/>
    </row>
    <row r="29" spans="1:10" s="4" customFormat="1" x14ac:dyDescent="0.25">
      <c r="A29" s="17"/>
      <c r="B29" s="17"/>
      <c r="C29" s="18" t="s">
        <v>17</v>
      </c>
      <c r="D29" s="18"/>
      <c r="E29" s="18"/>
      <c r="F29" s="40"/>
      <c r="G29" s="19"/>
      <c r="H29" s="9"/>
      <c r="I29" s="10"/>
      <c r="J29" s="10"/>
    </row>
    <row r="30" spans="1:10" x14ac:dyDescent="0.25">
      <c r="A30" s="38"/>
      <c r="B30" s="38"/>
      <c r="C30" s="47" t="s">
        <v>18</v>
      </c>
      <c r="D30" s="42"/>
      <c r="E30" s="42"/>
      <c r="F30" s="36">
        <f>SUM(F25:F29)</f>
        <v>3084227.9800000004</v>
      </c>
      <c r="G30" s="143">
        <f>SUM(G25:G29)</f>
        <v>3141809.73</v>
      </c>
      <c r="H30" s="7"/>
      <c r="I30" s="6"/>
      <c r="J30" s="6"/>
    </row>
    <row r="31" spans="1:10" x14ac:dyDescent="0.25">
      <c r="A31" s="38"/>
      <c r="B31" s="38"/>
      <c r="C31" s="45"/>
      <c r="D31" s="42"/>
      <c r="E31" s="42"/>
      <c r="F31" s="46"/>
      <c r="G31" s="67"/>
      <c r="H31" s="7"/>
      <c r="I31" s="6"/>
      <c r="J31" s="6"/>
    </row>
    <row r="32" spans="1:10" x14ac:dyDescent="0.25">
      <c r="A32" s="38"/>
      <c r="B32" s="39" t="s">
        <v>19</v>
      </c>
      <c r="C32" s="24"/>
      <c r="D32" s="24"/>
      <c r="E32" s="24"/>
      <c r="F32" s="46"/>
      <c r="G32" s="67"/>
      <c r="H32" s="7"/>
      <c r="I32" s="6"/>
      <c r="J32" s="6"/>
    </row>
    <row r="33" spans="1:10" x14ac:dyDescent="0.25">
      <c r="A33" s="38"/>
      <c r="B33" s="38"/>
      <c r="C33" s="24" t="s">
        <v>20</v>
      </c>
      <c r="D33" s="24"/>
      <c r="E33" s="24"/>
      <c r="F33" s="46"/>
      <c r="G33" s="67"/>
      <c r="H33" s="7"/>
      <c r="I33" s="6"/>
      <c r="J33" s="6"/>
    </row>
    <row r="34" spans="1:10" s="4" customFormat="1" x14ac:dyDescent="0.25">
      <c r="A34" s="17"/>
      <c r="B34" s="17"/>
      <c r="C34" s="18"/>
      <c r="D34" s="18" t="s">
        <v>21</v>
      </c>
      <c r="E34" s="18"/>
      <c r="F34" s="40">
        <v>0</v>
      </c>
      <c r="G34" s="19">
        <v>0</v>
      </c>
      <c r="H34" s="9"/>
      <c r="I34" s="10"/>
      <c r="J34" s="10"/>
    </row>
    <row r="35" spans="1:10" s="4" customFormat="1" x14ac:dyDescent="0.25">
      <c r="A35" s="17"/>
      <c r="B35" s="17"/>
      <c r="C35" s="18"/>
      <c r="D35" s="18" t="s">
        <v>22</v>
      </c>
      <c r="E35" s="18"/>
      <c r="F35" s="40">
        <v>0</v>
      </c>
      <c r="G35" s="19">
        <v>0</v>
      </c>
      <c r="H35" s="9"/>
      <c r="I35" s="10"/>
      <c r="J35" s="10"/>
    </row>
    <row r="36" spans="1:10" s="4" customFormat="1" ht="12" customHeight="1" x14ac:dyDescent="0.25">
      <c r="A36" s="17"/>
      <c r="B36" s="17"/>
      <c r="C36" s="18"/>
      <c r="D36" s="18" t="s">
        <v>23</v>
      </c>
      <c r="E36" s="18"/>
      <c r="F36" s="40">
        <v>0</v>
      </c>
      <c r="G36" s="19">
        <v>0</v>
      </c>
      <c r="H36" s="9"/>
      <c r="I36" s="10"/>
      <c r="J36" s="10"/>
    </row>
    <row r="37" spans="1:10" ht="12" customHeight="1" x14ac:dyDescent="0.25">
      <c r="A37" s="38"/>
      <c r="B37" s="38"/>
      <c r="C37" s="24"/>
      <c r="D37" s="42" t="s">
        <v>24</v>
      </c>
      <c r="E37" s="42"/>
      <c r="F37" s="36">
        <v>0</v>
      </c>
      <c r="G37" s="143">
        <f>SUM(G34:G36)</f>
        <v>0</v>
      </c>
      <c r="H37" s="7"/>
      <c r="I37" s="6"/>
      <c r="J37" s="6"/>
    </row>
    <row r="38" spans="1:10" x14ac:dyDescent="0.25">
      <c r="A38" s="38"/>
      <c r="B38" s="38"/>
      <c r="C38" s="24" t="s">
        <v>25</v>
      </c>
      <c r="D38" s="24"/>
      <c r="E38" s="24"/>
      <c r="F38" s="46"/>
      <c r="G38" s="67"/>
      <c r="H38" s="7"/>
      <c r="I38" s="6"/>
      <c r="J38" s="6"/>
    </row>
    <row r="39" spans="1:10" x14ac:dyDescent="0.25">
      <c r="A39" s="38"/>
      <c r="B39" s="38"/>
      <c r="C39" s="24"/>
      <c r="D39" s="24" t="s">
        <v>21</v>
      </c>
      <c r="E39" s="24"/>
      <c r="F39" s="46"/>
      <c r="G39" s="67"/>
      <c r="H39" s="7"/>
      <c r="I39" s="6"/>
      <c r="J39" s="6"/>
    </row>
    <row r="40" spans="1:10" s="4" customFormat="1" x14ac:dyDescent="0.25">
      <c r="A40" s="17"/>
      <c r="B40" s="17"/>
      <c r="C40" s="18"/>
      <c r="D40" s="18"/>
      <c r="E40" s="18" t="s">
        <v>26</v>
      </c>
      <c r="F40" s="40">
        <v>0</v>
      </c>
      <c r="G40" s="19">
        <v>0</v>
      </c>
      <c r="H40" s="9"/>
      <c r="I40" s="10"/>
      <c r="J40" s="10"/>
    </row>
    <row r="41" spans="1:10" s="4" customFormat="1" x14ac:dyDescent="0.25">
      <c r="A41" s="17"/>
      <c r="B41" s="17"/>
      <c r="C41" s="18"/>
      <c r="D41" s="18"/>
      <c r="E41" s="18" t="s">
        <v>27</v>
      </c>
      <c r="F41" s="40">
        <v>0</v>
      </c>
      <c r="G41" s="19">
        <v>0</v>
      </c>
      <c r="H41" s="9"/>
      <c r="I41" s="10"/>
      <c r="J41" s="10"/>
    </row>
    <row r="42" spans="1:10" x14ac:dyDescent="0.25">
      <c r="A42" s="38"/>
      <c r="B42" s="38"/>
      <c r="C42" s="24"/>
      <c r="D42" s="24"/>
      <c r="E42" s="42" t="s">
        <v>28</v>
      </c>
      <c r="F42" s="141">
        <f>SUM(F40:F41)</f>
        <v>0</v>
      </c>
      <c r="G42" s="143">
        <f>SUM(G40:G41)</f>
        <v>0</v>
      </c>
      <c r="H42" s="7"/>
      <c r="I42" s="6"/>
      <c r="J42" s="6"/>
    </row>
    <row r="43" spans="1:10" x14ac:dyDescent="0.25">
      <c r="A43" s="38"/>
      <c r="B43" s="38"/>
      <c r="C43" s="24"/>
      <c r="D43" s="24" t="s">
        <v>22</v>
      </c>
      <c r="E43" s="24"/>
      <c r="F43" s="46"/>
      <c r="G43" s="67"/>
      <c r="H43" s="7"/>
      <c r="I43" s="6"/>
      <c r="J43" s="6"/>
    </row>
    <row r="44" spans="1:10" s="4" customFormat="1" x14ac:dyDescent="0.25">
      <c r="A44" s="17"/>
      <c r="B44" s="17"/>
      <c r="C44" s="18"/>
      <c r="D44" s="18"/>
      <c r="E44" s="18" t="s">
        <v>26</v>
      </c>
      <c r="F44" s="40">
        <v>0</v>
      </c>
      <c r="G44" s="19">
        <v>0</v>
      </c>
      <c r="H44" s="9"/>
      <c r="I44" s="10"/>
      <c r="J44" s="10"/>
    </row>
    <row r="45" spans="1:10" s="4" customFormat="1" x14ac:dyDescent="0.25">
      <c r="A45" s="17"/>
      <c r="B45" s="17"/>
      <c r="C45" s="18"/>
      <c r="D45" s="18"/>
      <c r="E45" s="18" t="s">
        <v>27</v>
      </c>
      <c r="F45" s="40">
        <v>0</v>
      </c>
      <c r="G45" s="19">
        <v>0</v>
      </c>
      <c r="H45" s="9"/>
      <c r="I45" s="10"/>
      <c r="J45" s="10"/>
    </row>
    <row r="46" spans="1:10" x14ac:dyDescent="0.25">
      <c r="A46" s="38"/>
      <c r="B46" s="38"/>
      <c r="C46" s="24"/>
      <c r="D46" s="24"/>
      <c r="E46" s="42" t="s">
        <v>29</v>
      </c>
      <c r="F46" s="141">
        <f>SUM(F44:F45)</f>
        <v>0</v>
      </c>
      <c r="G46" s="143">
        <f>SUM(G44:G45)</f>
        <v>0</v>
      </c>
      <c r="H46" s="7"/>
      <c r="I46" s="6"/>
      <c r="J46" s="6"/>
    </row>
    <row r="47" spans="1:10" x14ac:dyDescent="0.25">
      <c r="A47" s="38"/>
      <c r="B47" s="38"/>
      <c r="C47" s="24"/>
      <c r="D47" s="24" t="s">
        <v>30</v>
      </c>
      <c r="E47" s="24"/>
      <c r="F47" s="46"/>
      <c r="G47" s="67"/>
      <c r="H47" s="7"/>
      <c r="I47" s="6"/>
      <c r="J47" s="6"/>
    </row>
    <row r="48" spans="1:10" s="4" customFormat="1" x14ac:dyDescent="0.25">
      <c r="A48" s="17"/>
      <c r="B48" s="17"/>
      <c r="C48" s="18"/>
      <c r="D48" s="18"/>
      <c r="E48" s="18" t="s">
        <v>26</v>
      </c>
      <c r="F48" s="40">
        <v>0</v>
      </c>
      <c r="G48" s="19">
        <v>0</v>
      </c>
      <c r="H48" s="9"/>
      <c r="I48" s="10"/>
      <c r="J48" s="10"/>
    </row>
    <row r="49" spans="1:10" s="4" customFormat="1" x14ac:dyDescent="0.25">
      <c r="A49" s="17"/>
      <c r="B49" s="17"/>
      <c r="C49" s="18"/>
      <c r="D49" s="18"/>
      <c r="E49" s="18" t="s">
        <v>27</v>
      </c>
      <c r="F49" s="40">
        <v>0</v>
      </c>
      <c r="G49" s="19">
        <v>0</v>
      </c>
      <c r="H49" s="9"/>
      <c r="I49" s="10"/>
      <c r="J49" s="10"/>
    </row>
    <row r="50" spans="1:10" x14ac:dyDescent="0.25">
      <c r="A50" s="38"/>
      <c r="B50" s="38"/>
      <c r="C50" s="24"/>
      <c r="D50" s="24"/>
      <c r="E50" s="42" t="s">
        <v>31</v>
      </c>
      <c r="F50" s="141">
        <f>SUM(F48:F49)</f>
        <v>0</v>
      </c>
      <c r="G50" s="143">
        <f>SUM(G48:G49)</f>
        <v>0</v>
      </c>
      <c r="H50" s="7"/>
      <c r="I50" s="6"/>
      <c r="J50" s="6"/>
    </row>
    <row r="51" spans="1:10" x14ac:dyDescent="0.25">
      <c r="A51" s="38"/>
      <c r="B51" s="38"/>
      <c r="C51" s="24"/>
      <c r="D51" s="24" t="s">
        <v>32</v>
      </c>
      <c r="E51" s="24"/>
      <c r="F51" s="46"/>
      <c r="G51" s="67"/>
      <c r="H51" s="7"/>
      <c r="I51" s="6"/>
      <c r="J51" s="6"/>
    </row>
    <row r="52" spans="1:10" s="4" customFormat="1" x14ac:dyDescent="0.25">
      <c r="A52" s="17"/>
      <c r="B52" s="17"/>
      <c r="C52" s="18"/>
      <c r="D52" s="18"/>
      <c r="E52" s="18" t="s">
        <v>26</v>
      </c>
      <c r="F52" s="40"/>
      <c r="G52" s="19">
        <v>0</v>
      </c>
      <c r="H52" s="9"/>
      <c r="I52" s="10"/>
      <c r="J52" s="10"/>
    </row>
    <row r="53" spans="1:10" s="4" customFormat="1" x14ac:dyDescent="0.25">
      <c r="A53" s="17"/>
      <c r="B53" s="17"/>
      <c r="C53" s="18"/>
      <c r="D53" s="18"/>
      <c r="E53" s="18" t="s">
        <v>27</v>
      </c>
      <c r="F53" s="40">
        <v>0</v>
      </c>
      <c r="G53" s="19">
        <v>0</v>
      </c>
      <c r="H53" s="9"/>
      <c r="I53" s="10"/>
      <c r="J53" s="10"/>
    </row>
    <row r="54" spans="1:10" x14ac:dyDescent="0.25">
      <c r="A54" s="38"/>
      <c r="B54" s="38"/>
      <c r="C54" s="24"/>
      <c r="D54" s="24"/>
      <c r="E54" s="42" t="s">
        <v>33</v>
      </c>
      <c r="F54" s="141">
        <f>SUM(F52:F53)</f>
        <v>0</v>
      </c>
      <c r="G54" s="143">
        <f>SUM(G52+G53)</f>
        <v>0</v>
      </c>
      <c r="H54" s="7"/>
      <c r="I54" s="6"/>
      <c r="J54" s="6"/>
    </row>
    <row r="55" spans="1:10" x14ac:dyDescent="0.25">
      <c r="A55" s="38"/>
      <c r="B55" s="38"/>
      <c r="C55" s="24"/>
      <c r="D55" s="42" t="s">
        <v>34</v>
      </c>
      <c r="E55" s="42"/>
      <c r="F55" s="44">
        <f>SUM(F42+F46+F50+F54)</f>
        <v>0</v>
      </c>
      <c r="G55" s="143">
        <f>SUM(G42+G46+G50+G54)</f>
        <v>0</v>
      </c>
      <c r="H55" s="7"/>
      <c r="I55" s="6"/>
      <c r="J55" s="6"/>
    </row>
    <row r="56" spans="1:10" s="4" customFormat="1" x14ac:dyDescent="0.25">
      <c r="A56" s="17"/>
      <c r="B56" s="17"/>
      <c r="C56" s="18" t="s">
        <v>35</v>
      </c>
      <c r="D56" s="18"/>
      <c r="E56" s="18"/>
      <c r="F56" s="40"/>
      <c r="G56" s="19">
        <v>0</v>
      </c>
      <c r="H56" s="9"/>
      <c r="I56" s="10"/>
      <c r="J56" s="10"/>
    </row>
    <row r="57" spans="1:10" s="13" customFormat="1" x14ac:dyDescent="0.25">
      <c r="A57" s="17"/>
      <c r="B57" s="17"/>
      <c r="C57" s="18"/>
      <c r="D57" s="18" t="s">
        <v>203</v>
      </c>
      <c r="E57" s="18"/>
      <c r="F57" s="40">
        <v>0</v>
      </c>
      <c r="G57" s="19">
        <v>0</v>
      </c>
      <c r="H57" s="11"/>
      <c r="I57" s="12"/>
      <c r="J57" s="12"/>
    </row>
    <row r="58" spans="1:10" s="13" customFormat="1" x14ac:dyDescent="0.25">
      <c r="A58" s="17"/>
      <c r="B58" s="17"/>
      <c r="C58" s="18"/>
      <c r="D58" s="18" t="s">
        <v>204</v>
      </c>
      <c r="E58" s="18"/>
      <c r="F58" s="40">
        <v>0</v>
      </c>
      <c r="G58" s="19">
        <v>0</v>
      </c>
      <c r="H58" s="11"/>
      <c r="I58" s="12"/>
      <c r="J58" s="12"/>
    </row>
    <row r="59" spans="1:10" s="13" customFormat="1" x14ac:dyDescent="0.25">
      <c r="A59" s="17"/>
      <c r="B59" s="17"/>
      <c r="C59" s="18"/>
      <c r="D59" s="18" t="s">
        <v>205</v>
      </c>
      <c r="E59" s="18"/>
      <c r="F59" s="40">
        <v>0</v>
      </c>
      <c r="G59" s="19">
        <v>0</v>
      </c>
      <c r="H59" s="11"/>
      <c r="I59" s="12"/>
      <c r="J59" s="12"/>
    </row>
    <row r="60" spans="1:10" s="13" customFormat="1" x14ac:dyDescent="0.25">
      <c r="A60" s="17"/>
      <c r="B60" s="17"/>
      <c r="C60" s="18"/>
      <c r="D60" s="18" t="s">
        <v>207</v>
      </c>
      <c r="E60" s="18"/>
      <c r="F60" s="40"/>
      <c r="G60" s="19"/>
      <c r="H60" s="11"/>
      <c r="I60" s="12"/>
      <c r="J60" s="12"/>
    </row>
    <row r="61" spans="1:10" s="23" customFormat="1" x14ac:dyDescent="0.25">
      <c r="A61" s="17"/>
      <c r="B61" s="17"/>
      <c r="C61" s="18"/>
      <c r="D61" s="48" t="s">
        <v>206</v>
      </c>
      <c r="E61" s="18"/>
      <c r="F61" s="40">
        <v>0</v>
      </c>
      <c r="G61" s="19">
        <v>0</v>
      </c>
      <c r="H61" s="9"/>
      <c r="I61" s="22"/>
      <c r="J61" s="22"/>
    </row>
    <row r="62" spans="1:10" x14ac:dyDescent="0.25">
      <c r="A62" s="38"/>
      <c r="B62" s="38"/>
      <c r="C62" s="47" t="s">
        <v>36</v>
      </c>
      <c r="D62" s="42"/>
      <c r="E62" s="42"/>
      <c r="F62" s="36">
        <f>SUM(F57:F61)</f>
        <v>0</v>
      </c>
      <c r="G62" s="36">
        <f>SUM(G57:G61)</f>
        <v>0</v>
      </c>
      <c r="H62" s="7"/>
      <c r="I62" s="6"/>
      <c r="J62" s="6"/>
    </row>
    <row r="63" spans="1:10" x14ac:dyDescent="0.25">
      <c r="A63" s="38"/>
      <c r="B63" s="38"/>
      <c r="C63" s="45"/>
      <c r="D63" s="42"/>
      <c r="E63" s="42"/>
      <c r="F63" s="40"/>
      <c r="G63" s="67"/>
      <c r="H63" s="7"/>
      <c r="I63" s="6"/>
      <c r="J63" s="6"/>
    </row>
    <row r="64" spans="1:10" x14ac:dyDescent="0.25">
      <c r="A64" s="47" t="s">
        <v>37</v>
      </c>
      <c r="B64" s="24"/>
      <c r="C64" s="24"/>
      <c r="D64" s="24"/>
      <c r="E64" s="24"/>
      <c r="F64" s="36">
        <f>+F22+F30+F55+F62</f>
        <v>3084228.1500000004</v>
      </c>
      <c r="G64" s="143">
        <f>SUM(G22+G30+G62)</f>
        <v>3141809.9</v>
      </c>
      <c r="H64" s="7"/>
      <c r="I64" s="6"/>
      <c r="J64" s="6"/>
    </row>
    <row r="65" spans="1:10" x14ac:dyDescent="0.25">
      <c r="A65" s="45"/>
      <c r="B65" s="24"/>
      <c r="C65" s="24"/>
      <c r="D65" s="24"/>
      <c r="E65" s="24"/>
      <c r="F65" s="46"/>
      <c r="G65" s="67"/>
      <c r="H65" s="7"/>
      <c r="I65" s="6"/>
      <c r="J65" s="6"/>
    </row>
    <row r="66" spans="1:10" ht="13.5" customHeight="1" x14ac:dyDescent="0.25">
      <c r="A66" s="35" t="s">
        <v>38</v>
      </c>
      <c r="B66" s="24"/>
      <c r="C66" s="24"/>
      <c r="D66" s="24"/>
      <c r="E66" s="24"/>
      <c r="F66" s="46"/>
      <c r="G66" s="67"/>
      <c r="H66" s="7"/>
      <c r="I66" s="6"/>
      <c r="J66" s="6"/>
    </row>
    <row r="67" spans="1:10" ht="13.5" customHeight="1" x14ac:dyDescent="0.25">
      <c r="A67" s="37"/>
      <c r="B67" s="24"/>
      <c r="C67" s="24"/>
      <c r="D67" s="24"/>
      <c r="E67" s="24"/>
      <c r="F67" s="46"/>
      <c r="G67" s="67"/>
      <c r="H67" s="7"/>
      <c r="I67" s="6"/>
      <c r="J67" s="6"/>
    </row>
    <row r="68" spans="1:10" x14ac:dyDescent="0.25">
      <c r="A68" s="38"/>
      <c r="B68" s="39" t="s">
        <v>39</v>
      </c>
      <c r="C68" s="24"/>
      <c r="D68" s="24"/>
      <c r="E68" s="24"/>
      <c r="F68" s="46"/>
      <c r="G68" s="67"/>
      <c r="H68" s="7"/>
      <c r="I68" s="6"/>
      <c r="J68" s="6"/>
    </row>
    <row r="69" spans="1:10" s="4" customFormat="1" x14ac:dyDescent="0.25">
      <c r="A69" s="17"/>
      <c r="B69" s="17"/>
      <c r="C69" s="18" t="s">
        <v>40</v>
      </c>
      <c r="D69" s="18"/>
      <c r="E69" s="18"/>
      <c r="F69" s="40">
        <v>18966.03</v>
      </c>
      <c r="G69" s="19">
        <v>44235.25</v>
      </c>
      <c r="H69" s="9"/>
      <c r="I69" s="10"/>
      <c r="J69" s="10"/>
    </row>
    <row r="70" spans="1:10" s="4" customFormat="1" x14ac:dyDescent="0.25">
      <c r="A70" s="17"/>
      <c r="B70" s="17"/>
      <c r="C70" s="18" t="s">
        <v>41</v>
      </c>
      <c r="D70" s="18"/>
      <c r="E70" s="18"/>
      <c r="F70" s="40">
        <v>0</v>
      </c>
      <c r="G70" s="19">
        <v>0</v>
      </c>
      <c r="H70" s="9"/>
      <c r="I70" s="10"/>
      <c r="J70" s="10"/>
    </row>
    <row r="71" spans="1:10" s="4" customFormat="1" x14ac:dyDescent="0.25">
      <c r="A71" s="17"/>
      <c r="B71" s="17"/>
      <c r="C71" s="18" t="s">
        <v>42</v>
      </c>
      <c r="D71" s="18"/>
      <c r="E71" s="18"/>
      <c r="F71" s="40">
        <v>0</v>
      </c>
      <c r="G71" s="19">
        <v>0</v>
      </c>
      <c r="H71" s="9"/>
      <c r="I71" s="10"/>
      <c r="J71" s="10"/>
    </row>
    <row r="72" spans="1:10" s="4" customFormat="1" x14ac:dyDescent="0.25">
      <c r="A72" s="17"/>
      <c r="B72" s="17"/>
      <c r="C72" s="18" t="s">
        <v>43</v>
      </c>
      <c r="D72" s="18"/>
      <c r="E72" s="18"/>
      <c r="F72" s="40">
        <v>0</v>
      </c>
      <c r="G72" s="19">
        <v>0</v>
      </c>
      <c r="H72" s="9"/>
      <c r="I72" s="10"/>
      <c r="J72" s="10"/>
    </row>
    <row r="73" spans="1:10" s="4" customFormat="1" x14ac:dyDescent="0.25">
      <c r="A73" s="17"/>
      <c r="B73" s="17"/>
      <c r="C73" s="18" t="s">
        <v>44</v>
      </c>
      <c r="D73" s="18"/>
      <c r="E73" s="18"/>
      <c r="F73" s="40">
        <v>0</v>
      </c>
      <c r="G73" s="19">
        <v>0</v>
      </c>
      <c r="H73" s="9"/>
      <c r="I73" s="10"/>
      <c r="J73" s="10"/>
    </row>
    <row r="74" spans="1:10" x14ac:dyDescent="0.25">
      <c r="A74" s="38"/>
      <c r="B74" s="38"/>
      <c r="C74" s="47" t="s">
        <v>45</v>
      </c>
      <c r="D74" s="42"/>
      <c r="E74" s="42"/>
      <c r="F74" s="141">
        <f>SUM(F69:F73)</f>
        <v>18966.03</v>
      </c>
      <c r="G74" s="143">
        <f>SUM(G69:G73)</f>
        <v>44235.25</v>
      </c>
      <c r="H74" s="7"/>
      <c r="I74" s="6"/>
      <c r="J74" s="6"/>
    </row>
    <row r="75" spans="1:10" x14ac:dyDescent="0.25">
      <c r="A75" s="38"/>
      <c r="B75" s="38"/>
      <c r="C75" s="45"/>
      <c r="D75" s="42"/>
      <c r="E75" s="42"/>
      <c r="F75" s="46"/>
      <c r="G75" s="67"/>
      <c r="H75" s="7"/>
      <c r="I75" s="6"/>
      <c r="J75" s="6"/>
    </row>
    <row r="76" spans="1:10" x14ac:dyDescent="0.25">
      <c r="A76" s="38"/>
      <c r="B76" s="39" t="s">
        <v>46</v>
      </c>
      <c r="C76" s="24"/>
      <c r="D76" s="24"/>
      <c r="E76" s="24"/>
      <c r="F76" s="46"/>
      <c r="G76" s="67"/>
      <c r="H76" s="7"/>
      <c r="I76" s="6"/>
      <c r="J76" s="6"/>
    </row>
    <row r="77" spans="1:10" x14ac:dyDescent="0.25">
      <c r="A77" s="38"/>
      <c r="B77" s="38"/>
      <c r="C77" s="24" t="s">
        <v>47</v>
      </c>
      <c r="D77" s="24"/>
      <c r="E77" s="24"/>
      <c r="F77" s="46"/>
      <c r="G77" s="67"/>
      <c r="H77" s="7"/>
      <c r="I77" s="6"/>
      <c r="J77" s="6"/>
    </row>
    <row r="78" spans="1:10" s="4" customFormat="1" x14ac:dyDescent="0.25">
      <c r="A78" s="17"/>
      <c r="B78" s="17"/>
      <c r="C78" s="18"/>
      <c r="D78" s="18"/>
      <c r="E78" s="18" t="s">
        <v>26</v>
      </c>
      <c r="F78" s="40">
        <v>271950.49</v>
      </c>
      <c r="G78" s="19">
        <v>70246.22</v>
      </c>
      <c r="H78" s="9"/>
      <c r="I78" s="10"/>
      <c r="J78" s="10"/>
    </row>
    <row r="79" spans="1:10" s="4" customFormat="1" x14ac:dyDescent="0.25">
      <c r="A79" s="17"/>
      <c r="B79" s="17"/>
      <c r="C79" s="18"/>
      <c r="D79" s="18"/>
      <c r="E79" s="18" t="s">
        <v>27</v>
      </c>
      <c r="F79" s="40">
        <v>0</v>
      </c>
      <c r="G79" s="19">
        <v>0</v>
      </c>
      <c r="H79" s="9"/>
      <c r="I79" s="10"/>
      <c r="J79" s="10"/>
    </row>
    <row r="80" spans="1:10" x14ac:dyDescent="0.25">
      <c r="A80" s="38"/>
      <c r="B80" s="38"/>
      <c r="C80" s="24"/>
      <c r="D80" s="24"/>
      <c r="E80" s="168" t="s">
        <v>288</v>
      </c>
      <c r="F80" s="141">
        <f>SUM(F78:F79)</f>
        <v>271950.49</v>
      </c>
      <c r="G80" s="143">
        <f>SUM(G78:G79)</f>
        <v>70246.22</v>
      </c>
      <c r="H80" s="7"/>
      <c r="I80" s="6"/>
      <c r="J80" s="6"/>
    </row>
    <row r="81" spans="1:10" x14ac:dyDescent="0.25">
      <c r="A81" s="38"/>
      <c r="B81" s="38"/>
      <c r="C81" s="24" t="s">
        <v>48</v>
      </c>
      <c r="D81" s="24"/>
      <c r="E81" s="24"/>
      <c r="F81" s="46"/>
      <c r="G81" s="67"/>
      <c r="H81" s="7"/>
      <c r="I81" s="6"/>
      <c r="J81" s="6"/>
    </row>
    <row r="82" spans="1:10" s="4" customFormat="1" x14ac:dyDescent="0.25">
      <c r="A82" s="17"/>
      <c r="B82" s="17"/>
      <c r="C82" s="18"/>
      <c r="D82" s="18"/>
      <c r="E82" s="18" t="s">
        <v>26</v>
      </c>
      <c r="F82" s="40">
        <v>0</v>
      </c>
      <c r="G82" s="19">
        <v>0</v>
      </c>
      <c r="H82" s="9"/>
      <c r="I82" s="10"/>
      <c r="J82" s="10"/>
    </row>
    <row r="83" spans="1:10" s="4" customFormat="1" x14ac:dyDescent="0.25">
      <c r="A83" s="17"/>
      <c r="B83" s="17"/>
      <c r="C83" s="18"/>
      <c r="D83" s="18"/>
      <c r="E83" s="18" t="s">
        <v>27</v>
      </c>
      <c r="F83" s="40">
        <v>0</v>
      </c>
      <c r="G83" s="19">
        <v>0</v>
      </c>
      <c r="H83" s="9"/>
      <c r="I83" s="10"/>
      <c r="J83" s="10"/>
    </row>
    <row r="84" spans="1:10" x14ac:dyDescent="0.25">
      <c r="A84" s="38"/>
      <c r="B84" s="38"/>
      <c r="C84" s="24"/>
      <c r="D84" s="24"/>
      <c r="E84" s="42" t="s">
        <v>49</v>
      </c>
      <c r="F84" s="46">
        <f>SUM(F82:F83)</f>
        <v>0</v>
      </c>
      <c r="G84" s="67">
        <f>SUM(G82:G83)</f>
        <v>0</v>
      </c>
      <c r="H84" s="7"/>
      <c r="I84" s="6"/>
      <c r="J84" s="6"/>
    </row>
    <row r="85" spans="1:10" x14ac:dyDescent="0.25">
      <c r="A85" s="38"/>
      <c r="B85" s="38"/>
      <c r="C85" s="24" t="s">
        <v>50</v>
      </c>
      <c r="D85" s="24"/>
      <c r="E85" s="24"/>
      <c r="F85" s="46"/>
      <c r="G85" s="67"/>
      <c r="H85" s="7"/>
      <c r="I85" s="6"/>
      <c r="J85" s="6"/>
    </row>
    <row r="86" spans="1:10" s="4" customFormat="1" x14ac:dyDescent="0.25">
      <c r="A86" s="17"/>
      <c r="B86" s="17"/>
      <c r="C86" s="18"/>
      <c r="D86" s="18"/>
      <c r="E86" s="169" t="s">
        <v>289</v>
      </c>
      <c r="F86" s="40">
        <v>87200.2</v>
      </c>
      <c r="G86" s="19">
        <v>95976.6</v>
      </c>
      <c r="H86" s="9"/>
      <c r="I86" s="10"/>
      <c r="J86" s="10"/>
    </row>
    <row r="87" spans="1:10" s="4" customFormat="1" x14ac:dyDescent="0.25">
      <c r="A87" s="17"/>
      <c r="B87" s="17"/>
      <c r="C87" s="18"/>
      <c r="D87" s="18"/>
      <c r="E87" s="18" t="s">
        <v>27</v>
      </c>
      <c r="F87" s="40">
        <v>0</v>
      </c>
      <c r="G87" s="19">
        <v>0</v>
      </c>
      <c r="H87" s="9"/>
      <c r="I87" s="10"/>
      <c r="J87" s="10"/>
    </row>
    <row r="88" spans="1:10" x14ac:dyDescent="0.25">
      <c r="A88" s="38"/>
      <c r="B88" s="38"/>
      <c r="C88" s="24"/>
      <c r="D88" s="24"/>
      <c r="E88" s="42" t="s">
        <v>51</v>
      </c>
      <c r="F88" s="141">
        <f>SUM(F86:F87)</f>
        <v>87200.2</v>
      </c>
      <c r="G88" s="143">
        <f>SUM(G86:G87)</f>
        <v>95976.6</v>
      </c>
      <c r="H88" s="7"/>
      <c r="I88" s="6"/>
      <c r="J88" s="6"/>
    </row>
    <row r="89" spans="1:10" x14ac:dyDescent="0.25">
      <c r="A89" s="38"/>
      <c r="B89" s="38"/>
      <c r="C89" s="24" t="s">
        <v>52</v>
      </c>
      <c r="D89" s="24"/>
      <c r="E89" s="24"/>
      <c r="F89" s="46"/>
      <c r="G89" s="67"/>
      <c r="H89" s="7"/>
      <c r="I89" s="6"/>
      <c r="J89" s="6"/>
    </row>
    <row r="90" spans="1:10" s="4" customFormat="1" x14ac:dyDescent="0.25">
      <c r="A90" s="17"/>
      <c r="B90" s="17"/>
      <c r="C90" s="18"/>
      <c r="D90" s="18"/>
      <c r="E90" s="18" t="s">
        <v>26</v>
      </c>
      <c r="F90" s="40">
        <v>0</v>
      </c>
      <c r="G90" s="19">
        <v>0</v>
      </c>
      <c r="H90" s="9"/>
      <c r="I90" s="10"/>
      <c r="J90" s="10"/>
    </row>
    <row r="91" spans="1:10" s="4" customFormat="1" x14ac:dyDescent="0.25">
      <c r="A91" s="17"/>
      <c r="B91" s="17"/>
      <c r="C91" s="18"/>
      <c r="D91" s="18"/>
      <c r="E91" s="18" t="s">
        <v>27</v>
      </c>
      <c r="F91" s="40">
        <v>0</v>
      </c>
      <c r="G91" s="19">
        <v>0</v>
      </c>
      <c r="H91" s="9"/>
      <c r="I91" s="10"/>
      <c r="J91" s="10"/>
    </row>
    <row r="92" spans="1:10" x14ac:dyDescent="0.25">
      <c r="A92" s="38"/>
      <c r="B92" s="38"/>
      <c r="C92" s="24"/>
      <c r="D92" s="24"/>
      <c r="E92" s="42" t="s">
        <v>53</v>
      </c>
      <c r="F92" s="40">
        <v>0</v>
      </c>
      <c r="G92" s="67">
        <f>SUM(G90:G91)</f>
        <v>0</v>
      </c>
      <c r="H92" s="7"/>
      <c r="I92" s="6"/>
      <c r="J92" s="6"/>
    </row>
    <row r="93" spans="1:10" x14ac:dyDescent="0.25">
      <c r="A93" s="38"/>
      <c r="B93" s="38"/>
      <c r="C93" s="24" t="s">
        <v>54</v>
      </c>
      <c r="D93" s="24"/>
      <c r="E93" s="24"/>
      <c r="F93" s="46"/>
      <c r="G93" s="67"/>
      <c r="H93" s="7"/>
      <c r="I93" s="6"/>
      <c r="J93" s="6"/>
    </row>
    <row r="94" spans="1:10" s="4" customFormat="1" x14ac:dyDescent="0.25">
      <c r="A94" s="17"/>
      <c r="B94" s="17"/>
      <c r="C94" s="18"/>
      <c r="D94" s="18"/>
      <c r="E94" s="18" t="s">
        <v>26</v>
      </c>
      <c r="F94" s="40">
        <v>0</v>
      </c>
      <c r="G94" s="19">
        <v>0</v>
      </c>
      <c r="H94" s="9"/>
      <c r="I94" s="10"/>
      <c r="J94" s="10"/>
    </row>
    <row r="95" spans="1:10" s="4" customFormat="1" x14ac:dyDescent="0.25">
      <c r="A95" s="17"/>
      <c r="B95" s="17"/>
      <c r="C95" s="18"/>
      <c r="D95" s="18"/>
      <c r="E95" s="18" t="s">
        <v>27</v>
      </c>
      <c r="F95" s="40">
        <v>0</v>
      </c>
      <c r="G95" s="19">
        <v>0</v>
      </c>
      <c r="H95" s="9"/>
      <c r="I95" s="10"/>
      <c r="J95" s="10"/>
    </row>
    <row r="96" spans="1:10" x14ac:dyDescent="0.25">
      <c r="A96" s="38"/>
      <c r="B96" s="38"/>
      <c r="C96" s="24"/>
      <c r="D96" s="24"/>
      <c r="E96" s="42" t="s">
        <v>55</v>
      </c>
      <c r="F96" s="46">
        <f>SUM(F94:F95)</f>
        <v>0</v>
      </c>
      <c r="G96" s="67">
        <f>SUM(G94:G95)</f>
        <v>0</v>
      </c>
      <c r="H96" s="7"/>
      <c r="I96" s="6"/>
      <c r="J96" s="6"/>
    </row>
    <row r="97" spans="1:10" x14ac:dyDescent="0.25">
      <c r="A97" s="38"/>
      <c r="B97" s="38"/>
      <c r="C97" s="24" t="s">
        <v>56</v>
      </c>
      <c r="D97" s="24"/>
      <c r="E97" s="24"/>
      <c r="F97" s="46"/>
      <c r="G97" s="67"/>
      <c r="H97" s="7"/>
      <c r="I97" s="6"/>
      <c r="J97" s="6"/>
    </row>
    <row r="98" spans="1:10" s="4" customFormat="1" x14ac:dyDescent="0.25">
      <c r="A98" s="17"/>
      <c r="B98" s="17"/>
      <c r="C98" s="18"/>
      <c r="D98" s="18"/>
      <c r="E98" s="18" t="s">
        <v>26</v>
      </c>
      <c r="F98" s="40">
        <v>0</v>
      </c>
      <c r="G98" s="19">
        <v>0</v>
      </c>
      <c r="H98" s="9"/>
      <c r="I98" s="10"/>
      <c r="J98" s="10"/>
    </row>
    <row r="99" spans="1:10" s="4" customFormat="1" x14ac:dyDescent="0.25">
      <c r="A99" s="17"/>
      <c r="B99" s="17"/>
      <c r="C99" s="18"/>
      <c r="D99" s="18"/>
      <c r="E99" s="18" t="s">
        <v>27</v>
      </c>
      <c r="F99" s="40">
        <v>0</v>
      </c>
      <c r="G99" s="19">
        <v>0</v>
      </c>
      <c r="H99" s="9"/>
      <c r="I99" s="10"/>
      <c r="J99" s="10"/>
    </row>
    <row r="100" spans="1:10" x14ac:dyDescent="0.25">
      <c r="A100" s="38"/>
      <c r="B100" s="38"/>
      <c r="C100" s="24"/>
      <c r="D100" s="24"/>
      <c r="E100" s="42" t="s">
        <v>31</v>
      </c>
      <c r="F100" s="46">
        <f>SUM(F98:F99)</f>
        <v>0</v>
      </c>
      <c r="G100" s="67">
        <f>SUM(G98:G99)</f>
        <v>0</v>
      </c>
      <c r="H100" s="7"/>
      <c r="I100" s="6"/>
      <c r="J100" s="6"/>
    </row>
    <row r="101" spans="1:10" x14ac:dyDescent="0.25">
      <c r="A101" s="38"/>
      <c r="B101" s="38"/>
      <c r="C101" s="24" t="s">
        <v>57</v>
      </c>
      <c r="D101" s="24"/>
      <c r="E101" s="24"/>
      <c r="F101" s="46"/>
      <c r="G101" s="67"/>
      <c r="H101" s="7"/>
      <c r="I101" s="6"/>
      <c r="J101" s="6"/>
    </row>
    <row r="102" spans="1:10" s="4" customFormat="1" x14ac:dyDescent="0.25">
      <c r="A102" s="17"/>
      <c r="B102" s="17"/>
      <c r="C102" s="18"/>
      <c r="D102" s="18"/>
      <c r="E102" s="18" t="s">
        <v>26</v>
      </c>
      <c r="F102" s="40">
        <v>0</v>
      </c>
      <c r="G102" s="19">
        <v>0</v>
      </c>
      <c r="H102" s="9"/>
      <c r="I102" s="10"/>
      <c r="J102" s="10"/>
    </row>
    <row r="103" spans="1:10" s="4" customFormat="1" x14ac:dyDescent="0.25">
      <c r="A103" s="17"/>
      <c r="B103" s="17"/>
      <c r="C103" s="18"/>
      <c r="D103" s="18"/>
      <c r="E103" s="18" t="s">
        <v>27</v>
      </c>
      <c r="F103" s="40">
        <v>0</v>
      </c>
      <c r="G103" s="19">
        <v>0</v>
      </c>
      <c r="H103" s="9"/>
      <c r="I103" s="10"/>
      <c r="J103" s="10"/>
    </row>
    <row r="104" spans="1:10" x14ac:dyDescent="0.25">
      <c r="A104" s="38"/>
      <c r="B104" s="38"/>
      <c r="C104" s="24"/>
      <c r="D104" s="24"/>
      <c r="E104" s="42" t="s">
        <v>58</v>
      </c>
      <c r="F104" s="40">
        <v>0</v>
      </c>
      <c r="G104" s="67">
        <f>SUM(G102:G103)</f>
        <v>0</v>
      </c>
      <c r="H104" s="7"/>
      <c r="I104" s="6"/>
      <c r="J104" s="6"/>
    </row>
    <row r="105" spans="1:10" x14ac:dyDescent="0.25">
      <c r="A105" s="38"/>
      <c r="B105" s="38"/>
      <c r="C105" s="24" t="s">
        <v>59</v>
      </c>
      <c r="D105" s="24"/>
      <c r="E105" s="24"/>
      <c r="F105" s="46"/>
      <c r="G105" s="67"/>
      <c r="H105" s="7"/>
      <c r="I105" s="6"/>
      <c r="J105" s="6"/>
    </row>
    <row r="106" spans="1:10" s="4" customFormat="1" x14ac:dyDescent="0.25">
      <c r="A106" s="17"/>
      <c r="B106" s="17"/>
      <c r="C106" s="18"/>
      <c r="D106" s="18"/>
      <c r="E106" s="18" t="s">
        <v>26</v>
      </c>
      <c r="F106" s="40">
        <v>0</v>
      </c>
      <c r="G106" s="19">
        <v>0</v>
      </c>
      <c r="H106" s="9"/>
      <c r="I106" s="10"/>
      <c r="J106" s="10"/>
    </row>
    <row r="107" spans="1:10" s="4" customFormat="1" x14ac:dyDescent="0.25">
      <c r="A107" s="17"/>
      <c r="B107" s="17"/>
      <c r="C107" s="18"/>
      <c r="D107" s="18"/>
      <c r="E107" s="18" t="s">
        <v>27</v>
      </c>
      <c r="F107" s="40">
        <v>0</v>
      </c>
      <c r="G107" s="19">
        <v>0</v>
      </c>
      <c r="H107" s="9"/>
      <c r="I107" s="10"/>
      <c r="J107" s="10"/>
    </row>
    <row r="108" spans="1:10" x14ac:dyDescent="0.25">
      <c r="A108" s="38"/>
      <c r="B108" s="38"/>
      <c r="C108" s="24"/>
      <c r="D108" s="24"/>
      <c r="E108" s="42" t="s">
        <v>60</v>
      </c>
      <c r="F108" s="46">
        <f>SUM(F106:F107)</f>
        <v>0</v>
      </c>
      <c r="G108" s="67">
        <f>SUM(G106:G107)</f>
        <v>0</v>
      </c>
      <c r="H108" s="7"/>
      <c r="I108" s="6"/>
      <c r="J108" s="6"/>
    </row>
    <row r="109" spans="1:10" x14ac:dyDescent="0.25">
      <c r="A109" s="38"/>
      <c r="B109" s="38"/>
      <c r="C109" s="24" t="s">
        <v>61</v>
      </c>
      <c r="D109" s="24"/>
      <c r="E109" s="24"/>
      <c r="F109" s="46"/>
      <c r="G109" s="67"/>
      <c r="H109" s="7"/>
      <c r="I109" s="6"/>
      <c r="J109" s="6"/>
    </row>
    <row r="110" spans="1:10" s="4" customFormat="1" x14ac:dyDescent="0.25">
      <c r="A110" s="17"/>
      <c r="B110" s="17"/>
      <c r="C110" s="18"/>
      <c r="D110" s="18"/>
      <c r="E110" s="18" t="s">
        <v>26</v>
      </c>
      <c r="F110" s="40">
        <f>459+3273.26</f>
        <v>3732.26</v>
      </c>
      <c r="G110" s="19">
        <v>1598.29</v>
      </c>
      <c r="H110" s="9"/>
      <c r="I110" s="10"/>
      <c r="J110" s="10"/>
    </row>
    <row r="111" spans="1:10" s="4" customFormat="1" x14ac:dyDescent="0.25">
      <c r="A111" s="17"/>
      <c r="B111" s="17"/>
      <c r="C111" s="18"/>
      <c r="D111" s="18"/>
      <c r="E111" s="18" t="s">
        <v>27</v>
      </c>
      <c r="F111" s="40">
        <v>0</v>
      </c>
      <c r="G111" s="19">
        <v>0</v>
      </c>
      <c r="H111" s="9"/>
      <c r="I111" s="10"/>
      <c r="J111" s="10"/>
    </row>
    <row r="112" spans="1:10" x14ac:dyDescent="0.25">
      <c r="A112" s="38"/>
      <c r="B112" s="38"/>
      <c r="C112" s="24"/>
      <c r="D112" s="24"/>
      <c r="E112" s="42" t="s">
        <v>62</v>
      </c>
      <c r="F112" s="36">
        <f>SUM(F110:F111)</f>
        <v>3732.26</v>
      </c>
      <c r="G112" s="143">
        <f>SUM(G110:G111)</f>
        <v>1598.29</v>
      </c>
      <c r="H112" s="7"/>
      <c r="I112" s="6"/>
      <c r="J112" s="6"/>
    </row>
    <row r="113" spans="1:10" x14ac:dyDescent="0.25">
      <c r="A113" s="38"/>
      <c r="B113" s="38"/>
      <c r="C113" s="24" t="s">
        <v>63</v>
      </c>
      <c r="D113" s="24"/>
      <c r="E113" s="24"/>
      <c r="F113" s="46"/>
      <c r="G113" s="67"/>
      <c r="H113" s="7"/>
      <c r="I113" s="6"/>
      <c r="J113" s="6"/>
    </row>
    <row r="114" spans="1:10" s="4" customFormat="1" x14ac:dyDescent="0.25">
      <c r="A114" s="17"/>
      <c r="B114" s="17"/>
      <c r="C114" s="18"/>
      <c r="D114" s="18"/>
      <c r="E114" s="18" t="s">
        <v>26</v>
      </c>
      <c r="F114" s="40">
        <v>0</v>
      </c>
      <c r="G114" s="19">
        <v>0</v>
      </c>
      <c r="H114" s="9"/>
      <c r="I114" s="10"/>
      <c r="J114" s="10"/>
    </row>
    <row r="115" spans="1:10" s="4" customFormat="1" x14ac:dyDescent="0.25">
      <c r="A115" s="17"/>
      <c r="B115" s="17"/>
      <c r="C115" s="18"/>
      <c r="D115" s="18"/>
      <c r="E115" s="18" t="s">
        <v>27</v>
      </c>
      <c r="F115" s="40">
        <v>0</v>
      </c>
      <c r="G115" s="19">
        <v>0</v>
      </c>
      <c r="H115" s="9"/>
      <c r="I115" s="10"/>
      <c r="J115" s="10"/>
    </row>
    <row r="116" spans="1:10" x14ac:dyDescent="0.25">
      <c r="A116" s="38"/>
      <c r="B116" s="38"/>
      <c r="C116" s="24"/>
      <c r="D116" s="24"/>
      <c r="E116" s="42" t="s">
        <v>64</v>
      </c>
      <c r="F116" s="46">
        <f>SUM(F114:F115)</f>
        <v>0</v>
      </c>
      <c r="G116" s="67">
        <f>SUM(G114:G115)</f>
        <v>0</v>
      </c>
      <c r="H116" s="7"/>
      <c r="I116" s="6"/>
      <c r="J116" s="6"/>
    </row>
    <row r="117" spans="1:10" x14ac:dyDescent="0.25">
      <c r="A117" s="38"/>
      <c r="B117" s="38"/>
      <c r="C117" s="24" t="s">
        <v>65</v>
      </c>
      <c r="D117" s="24"/>
      <c r="E117" s="24"/>
      <c r="F117" s="46"/>
      <c r="G117" s="67"/>
      <c r="H117" s="7"/>
      <c r="I117" s="6"/>
      <c r="J117" s="6"/>
    </row>
    <row r="118" spans="1:10" s="4" customFormat="1" x14ac:dyDescent="0.25">
      <c r="A118" s="17"/>
      <c r="B118" s="17"/>
      <c r="C118" s="18"/>
      <c r="D118" s="18"/>
      <c r="E118" s="18" t="s">
        <v>26</v>
      </c>
      <c r="F118" s="40">
        <v>0</v>
      </c>
      <c r="G118" s="19">
        <v>0</v>
      </c>
      <c r="H118" s="9"/>
      <c r="I118" s="10"/>
      <c r="J118" s="10"/>
    </row>
    <row r="119" spans="1:10" s="4" customFormat="1" x14ac:dyDescent="0.25">
      <c r="A119" s="17"/>
      <c r="B119" s="17"/>
      <c r="C119" s="18"/>
      <c r="D119" s="18"/>
      <c r="E119" s="18" t="s">
        <v>27</v>
      </c>
      <c r="F119" s="40">
        <v>0</v>
      </c>
      <c r="G119" s="19">
        <v>0</v>
      </c>
      <c r="H119" s="9"/>
      <c r="I119" s="10"/>
      <c r="J119" s="10"/>
    </row>
    <row r="120" spans="1:10" x14ac:dyDescent="0.25">
      <c r="A120" s="38"/>
      <c r="B120" s="38"/>
      <c r="C120" s="24"/>
      <c r="D120" s="24"/>
      <c r="E120" s="42" t="s">
        <v>66</v>
      </c>
      <c r="F120" s="46">
        <f>SUM(F118:F119)</f>
        <v>0</v>
      </c>
      <c r="G120" s="67">
        <f>SUM(G118:G119)</f>
        <v>0</v>
      </c>
      <c r="H120" s="7"/>
      <c r="I120" s="6"/>
      <c r="J120" s="6"/>
    </row>
    <row r="121" spans="1:10" x14ac:dyDescent="0.25">
      <c r="A121" s="38"/>
      <c r="B121" s="38"/>
      <c r="C121" s="24" t="s">
        <v>67</v>
      </c>
      <c r="D121" s="24"/>
      <c r="E121" s="24"/>
      <c r="F121" s="46"/>
      <c r="G121" s="67"/>
      <c r="H121" s="7"/>
      <c r="I121" s="6"/>
      <c r="J121" s="6"/>
    </row>
    <row r="122" spans="1:10" s="4" customFormat="1" x14ac:dyDescent="0.25">
      <c r="A122" s="17"/>
      <c r="B122" s="17"/>
      <c r="C122" s="18"/>
      <c r="D122" s="18"/>
      <c r="E122" s="18" t="s">
        <v>26</v>
      </c>
      <c r="F122" s="46">
        <f>32034.3+969.59</f>
        <v>33003.89</v>
      </c>
      <c r="G122" s="19">
        <f>24862.81-1231.81</f>
        <v>23631</v>
      </c>
      <c r="H122" s="9"/>
      <c r="I122" s="10"/>
      <c r="J122" s="10"/>
    </row>
    <row r="123" spans="1:10" s="4" customFormat="1" x14ac:dyDescent="0.25">
      <c r="A123" s="17"/>
      <c r="B123" s="17"/>
      <c r="C123" s="18"/>
      <c r="D123" s="18"/>
      <c r="E123" s="18" t="s">
        <v>27</v>
      </c>
      <c r="F123" s="46">
        <v>1231.81</v>
      </c>
      <c r="G123" s="19">
        <v>1231.81</v>
      </c>
      <c r="H123" s="9"/>
      <c r="I123" s="10"/>
      <c r="J123" s="10"/>
    </row>
    <row r="124" spans="1:10" x14ac:dyDescent="0.25">
      <c r="A124" s="38"/>
      <c r="B124" s="38"/>
      <c r="C124" s="24"/>
      <c r="D124" s="24"/>
      <c r="E124" s="42" t="s">
        <v>33</v>
      </c>
      <c r="F124" s="141">
        <f t="shared" ref="F124" si="0">SUM(F122:F123)</f>
        <v>34235.699999999997</v>
      </c>
      <c r="G124" s="143">
        <f>SUM(G122:G123)</f>
        <v>24862.81</v>
      </c>
      <c r="H124" s="7"/>
      <c r="I124" s="6"/>
      <c r="J124" s="6"/>
    </row>
    <row r="125" spans="1:10" x14ac:dyDescent="0.25">
      <c r="A125" s="38"/>
      <c r="B125" s="38"/>
      <c r="C125" s="47" t="s">
        <v>68</v>
      </c>
      <c r="D125" s="42"/>
      <c r="E125" s="42"/>
      <c r="F125" s="141">
        <f>+F124+F112+F88+F80</f>
        <v>397118.65</v>
      </c>
      <c r="G125" s="141">
        <f>+G124+G112+G88+G80</f>
        <v>192683.92</v>
      </c>
      <c r="H125" s="7"/>
      <c r="I125" s="6"/>
      <c r="J125" s="6"/>
    </row>
    <row r="126" spans="1:10" x14ac:dyDescent="0.25">
      <c r="A126" s="38"/>
      <c r="B126" s="38"/>
      <c r="C126" s="45"/>
      <c r="D126" s="42"/>
      <c r="E126" s="42"/>
      <c r="F126" s="46"/>
      <c r="G126" s="67"/>
      <c r="H126" s="7"/>
      <c r="I126" s="6"/>
      <c r="J126" s="6"/>
    </row>
    <row r="127" spans="1:10" x14ac:dyDescent="0.25">
      <c r="A127" s="38"/>
      <c r="B127" s="39" t="s">
        <v>69</v>
      </c>
      <c r="C127" s="24"/>
      <c r="D127" s="24"/>
      <c r="E127" s="24"/>
      <c r="F127" s="46"/>
      <c r="G127" s="67"/>
      <c r="H127" s="7"/>
      <c r="I127" s="6"/>
      <c r="J127" s="6"/>
    </row>
    <row r="128" spans="1:10" s="4" customFormat="1" x14ac:dyDescent="0.25">
      <c r="A128" s="17"/>
      <c r="B128" s="17"/>
      <c r="C128" s="18" t="s">
        <v>70</v>
      </c>
      <c r="D128" s="18"/>
      <c r="E128" s="18"/>
      <c r="F128" s="40">
        <v>0</v>
      </c>
      <c r="G128" s="19">
        <v>0</v>
      </c>
      <c r="H128" s="9"/>
      <c r="I128" s="10"/>
      <c r="J128" s="10"/>
    </row>
    <row r="129" spans="1:10" s="4" customFormat="1" x14ac:dyDescent="0.25">
      <c r="A129" s="17"/>
      <c r="B129" s="17"/>
      <c r="C129" s="18" t="s">
        <v>71</v>
      </c>
      <c r="D129" s="18"/>
      <c r="E129" s="18"/>
      <c r="F129" s="40">
        <v>0</v>
      </c>
      <c r="G129" s="19">
        <v>0</v>
      </c>
      <c r="H129" s="9"/>
      <c r="I129" s="10"/>
      <c r="J129" s="10"/>
    </row>
    <row r="130" spans="1:10" s="4" customFormat="1" x14ac:dyDescent="0.25">
      <c r="A130" s="17"/>
      <c r="B130" s="17"/>
      <c r="C130" s="18" t="s">
        <v>35</v>
      </c>
      <c r="D130" s="18"/>
      <c r="E130" s="18"/>
      <c r="F130" s="40"/>
      <c r="G130" s="19"/>
      <c r="H130" s="9"/>
      <c r="I130" s="10"/>
      <c r="J130" s="10"/>
    </row>
    <row r="131" spans="1:10" x14ac:dyDescent="0.25">
      <c r="A131" s="38"/>
      <c r="B131" s="38"/>
      <c r="C131" s="47" t="s">
        <v>72</v>
      </c>
      <c r="D131" s="42"/>
      <c r="E131" s="42"/>
      <c r="F131" s="141">
        <f>SUM(F128:F130)</f>
        <v>0</v>
      </c>
      <c r="G131" s="143">
        <f>SUM(G128:G130)</f>
        <v>0</v>
      </c>
      <c r="H131" s="7"/>
      <c r="I131" s="6"/>
      <c r="J131" s="6"/>
    </row>
    <row r="132" spans="1:10" x14ac:dyDescent="0.25">
      <c r="A132" s="38"/>
      <c r="B132" s="38"/>
      <c r="C132" s="45"/>
      <c r="D132" s="42"/>
      <c r="E132" s="42"/>
      <c r="F132" s="46"/>
      <c r="G132" s="67"/>
      <c r="H132" s="7"/>
      <c r="I132" s="6"/>
      <c r="J132" s="6"/>
    </row>
    <row r="133" spans="1:10" x14ac:dyDescent="0.25">
      <c r="A133" s="38"/>
      <c r="B133" s="39" t="s">
        <v>73</v>
      </c>
      <c r="C133" s="24"/>
      <c r="D133" s="24"/>
      <c r="E133" s="24"/>
      <c r="F133" s="46"/>
      <c r="G133" s="67"/>
      <c r="H133" s="7"/>
      <c r="I133" s="6"/>
      <c r="J133" s="6"/>
    </row>
    <row r="134" spans="1:10" s="4" customFormat="1" x14ac:dyDescent="0.25">
      <c r="A134" s="17"/>
      <c r="B134" s="17"/>
      <c r="C134" s="18" t="s">
        <v>74</v>
      </c>
      <c r="D134" s="18"/>
      <c r="E134" s="18"/>
      <c r="F134" s="40">
        <v>657970.07999999996</v>
      </c>
      <c r="G134" s="19">
        <v>568549.56000000006</v>
      </c>
      <c r="H134" s="9"/>
      <c r="I134" s="10"/>
      <c r="J134" s="10"/>
    </row>
    <row r="135" spans="1:10" s="4" customFormat="1" x14ac:dyDescent="0.25">
      <c r="A135" s="17"/>
      <c r="B135" s="17"/>
      <c r="C135" s="18" t="s">
        <v>75</v>
      </c>
      <c r="D135" s="18"/>
      <c r="E135" s="18"/>
      <c r="F135" s="40">
        <v>0</v>
      </c>
      <c r="G135" s="19">
        <v>0</v>
      </c>
      <c r="H135" s="9"/>
      <c r="I135" s="10"/>
      <c r="J135" s="10"/>
    </row>
    <row r="136" spans="1:10" s="4" customFormat="1" x14ac:dyDescent="0.25">
      <c r="A136" s="17"/>
      <c r="B136" s="17"/>
      <c r="C136" s="18" t="s">
        <v>76</v>
      </c>
      <c r="D136" s="18"/>
      <c r="E136" s="18"/>
      <c r="F136" s="40">
        <v>421.18</v>
      </c>
      <c r="G136" s="19">
        <v>25.81</v>
      </c>
      <c r="H136" s="9"/>
      <c r="I136" s="10"/>
      <c r="J136" s="10"/>
    </row>
    <row r="137" spans="1:10" x14ac:dyDescent="0.25">
      <c r="A137" s="38"/>
      <c r="B137" s="38"/>
      <c r="C137" s="47" t="s">
        <v>77</v>
      </c>
      <c r="D137" s="42"/>
      <c r="E137" s="42"/>
      <c r="F137" s="36">
        <f>SUM(F134:F136)</f>
        <v>658391.26</v>
      </c>
      <c r="G137" s="143">
        <f>SUM(G134:G136)</f>
        <v>568575.37000000011</v>
      </c>
      <c r="H137" s="7"/>
      <c r="I137" s="6"/>
      <c r="J137" s="6"/>
    </row>
    <row r="138" spans="1:10" x14ac:dyDescent="0.25">
      <c r="A138" s="38"/>
      <c r="B138" s="38"/>
      <c r="C138" s="45"/>
      <c r="D138" s="42"/>
      <c r="E138" s="42"/>
      <c r="F138" s="40"/>
      <c r="G138" s="67"/>
      <c r="H138" s="7"/>
      <c r="I138" s="6"/>
      <c r="J138" s="6"/>
    </row>
    <row r="139" spans="1:10" x14ac:dyDescent="0.25">
      <c r="A139" s="47" t="s">
        <v>78</v>
      </c>
      <c r="B139" s="24"/>
      <c r="C139" s="24"/>
      <c r="D139" s="24"/>
      <c r="E139" s="24"/>
      <c r="F139" s="36">
        <f>+F137+F131+F125+F74</f>
        <v>1074475.9400000002</v>
      </c>
      <c r="G139" s="36">
        <f>+G137+G131+G125+G74</f>
        <v>805494.54000000015</v>
      </c>
      <c r="H139" s="7"/>
      <c r="I139" s="6"/>
      <c r="J139" s="6"/>
    </row>
    <row r="140" spans="1:10" x14ac:dyDescent="0.25">
      <c r="A140" s="45"/>
      <c r="B140" s="24"/>
      <c r="C140" s="24"/>
      <c r="D140" s="24"/>
      <c r="E140" s="24"/>
      <c r="F140" s="36"/>
      <c r="G140" s="67"/>
      <c r="H140" s="7"/>
      <c r="I140" s="6"/>
      <c r="J140" s="6"/>
    </row>
    <row r="141" spans="1:10" ht="13.5" customHeight="1" x14ac:dyDescent="0.25">
      <c r="A141" s="35" t="s">
        <v>79</v>
      </c>
      <c r="B141" s="24"/>
      <c r="C141" s="24"/>
      <c r="D141" s="24"/>
      <c r="E141" s="24"/>
      <c r="F141" s="36">
        <v>2368.7199999999998</v>
      </c>
      <c r="G141" s="68">
        <v>3065.12</v>
      </c>
      <c r="H141" s="7"/>
      <c r="I141" s="6"/>
      <c r="J141" s="6"/>
    </row>
    <row r="142" spans="1:10" ht="13.5" customHeight="1" x14ac:dyDescent="0.25">
      <c r="A142" s="37"/>
      <c r="B142" s="24"/>
      <c r="C142" s="24"/>
      <c r="D142" s="24"/>
      <c r="E142" s="24"/>
      <c r="F142" s="36"/>
      <c r="G142" s="67"/>
      <c r="H142" s="7"/>
      <c r="I142" s="6"/>
      <c r="J142" s="6"/>
    </row>
    <row r="143" spans="1:10" x14ac:dyDescent="0.25">
      <c r="A143" s="49" t="s">
        <v>80</v>
      </c>
      <c r="B143" s="50"/>
      <c r="C143" s="50"/>
      <c r="D143" s="50"/>
      <c r="E143" s="50"/>
      <c r="F143" s="142">
        <f>+F141+F137+F125+F74+F64+F131</f>
        <v>4161072.8100000005</v>
      </c>
      <c r="G143" s="142">
        <f>+G141+G137+G125+G74+G64+G131</f>
        <v>3950369.56</v>
      </c>
      <c r="H143" s="7"/>
      <c r="I143" s="6"/>
      <c r="J143" s="6"/>
    </row>
    <row r="144" spans="1:10" ht="15.75" x14ac:dyDescent="0.25">
      <c r="A144" s="33"/>
      <c r="B144" s="24"/>
      <c r="C144" s="24"/>
      <c r="D144" s="24"/>
      <c r="E144" s="24"/>
      <c r="F144" s="46"/>
      <c r="G144" s="67"/>
      <c r="H144" s="7"/>
      <c r="I144" s="6"/>
      <c r="J144" s="6"/>
    </row>
    <row r="145" spans="1:10" ht="15.75" x14ac:dyDescent="0.25">
      <c r="A145" s="30" t="s">
        <v>81</v>
      </c>
      <c r="B145" s="31"/>
      <c r="C145" s="31"/>
      <c r="D145" s="31"/>
      <c r="E145" s="31"/>
      <c r="F145" s="51"/>
      <c r="G145" s="127"/>
      <c r="H145" s="7"/>
      <c r="I145" s="6"/>
      <c r="J145" s="6"/>
    </row>
    <row r="146" spans="1:10" ht="15.75" x14ac:dyDescent="0.25">
      <c r="A146" s="33"/>
      <c r="B146" s="24"/>
      <c r="C146" s="24"/>
      <c r="D146" s="24"/>
      <c r="E146" s="24"/>
      <c r="F146" s="46"/>
      <c r="G146" s="67"/>
      <c r="H146" s="7"/>
      <c r="I146" s="6"/>
      <c r="J146" s="6"/>
    </row>
    <row r="147" spans="1:10" x14ac:dyDescent="0.25">
      <c r="A147" s="35" t="s">
        <v>82</v>
      </c>
      <c r="B147" s="24"/>
      <c r="C147" s="24"/>
      <c r="D147" s="24"/>
      <c r="E147" s="24"/>
      <c r="F147" s="46"/>
      <c r="G147" s="67"/>
      <c r="H147" s="7"/>
      <c r="I147" s="6"/>
      <c r="J147" s="6"/>
    </row>
    <row r="148" spans="1:10" x14ac:dyDescent="0.25">
      <c r="A148" s="37"/>
      <c r="B148" s="24"/>
      <c r="C148" s="24"/>
      <c r="D148" s="24"/>
      <c r="E148" s="24"/>
      <c r="F148" s="46"/>
      <c r="G148" s="67"/>
      <c r="H148" s="7"/>
      <c r="I148" s="6"/>
      <c r="J148" s="6"/>
    </row>
    <row r="149" spans="1:10" x14ac:dyDescent="0.25">
      <c r="A149" s="38"/>
      <c r="B149" s="39" t="s">
        <v>83</v>
      </c>
      <c r="C149" s="24"/>
      <c r="D149" s="24"/>
      <c r="E149" s="24"/>
      <c r="F149" s="165">
        <v>2694596.66</v>
      </c>
      <c r="G149" s="68">
        <v>2694596.66</v>
      </c>
      <c r="H149" s="7"/>
      <c r="I149" s="6"/>
      <c r="J149" s="6"/>
    </row>
    <row r="150" spans="1:10" x14ac:dyDescent="0.25">
      <c r="A150" s="38"/>
      <c r="B150" s="52"/>
      <c r="C150" s="24"/>
      <c r="D150" s="24"/>
      <c r="E150" s="24"/>
      <c r="F150" s="46"/>
      <c r="G150" s="67"/>
      <c r="H150" s="7"/>
      <c r="I150" s="6"/>
      <c r="J150" s="6"/>
    </row>
    <row r="151" spans="1:10" x14ac:dyDescent="0.25">
      <c r="A151" s="38"/>
      <c r="B151" s="39" t="s">
        <v>84</v>
      </c>
      <c r="C151" s="24"/>
      <c r="D151" s="24"/>
      <c r="E151" s="24"/>
      <c r="F151" s="46"/>
      <c r="G151" s="67"/>
      <c r="H151" s="7"/>
      <c r="I151" s="6"/>
      <c r="J151" s="6"/>
    </row>
    <row r="152" spans="1:10" s="4" customFormat="1" x14ac:dyDescent="0.25">
      <c r="A152" s="17"/>
      <c r="B152" s="17"/>
      <c r="C152" s="18" t="s">
        <v>85</v>
      </c>
      <c r="D152" s="18"/>
      <c r="E152" s="18"/>
      <c r="F152" s="40">
        <v>0</v>
      </c>
      <c r="G152" s="19">
        <v>0</v>
      </c>
      <c r="H152" s="9"/>
      <c r="I152" s="10"/>
      <c r="J152" s="10"/>
    </row>
    <row r="153" spans="1:10" s="4" customFormat="1" x14ac:dyDescent="0.25">
      <c r="A153" s="17"/>
      <c r="B153" s="17"/>
      <c r="C153" s="18" t="s">
        <v>86</v>
      </c>
      <c r="D153" s="18"/>
      <c r="E153" s="18"/>
      <c r="F153" s="40">
        <v>0</v>
      </c>
      <c r="G153" s="19">
        <v>0</v>
      </c>
      <c r="H153" s="9"/>
      <c r="I153" s="10"/>
      <c r="J153" s="10"/>
    </row>
    <row r="154" spans="1:10" s="4" customFormat="1" x14ac:dyDescent="0.25">
      <c r="A154" s="17"/>
      <c r="B154" s="17"/>
      <c r="C154" s="18" t="s">
        <v>87</v>
      </c>
      <c r="D154" s="18"/>
      <c r="E154" s="18"/>
      <c r="F154" s="40">
        <v>0</v>
      </c>
      <c r="G154" s="19">
        <v>0</v>
      </c>
      <c r="H154" s="9"/>
      <c r="I154" s="10"/>
      <c r="J154" s="10"/>
    </row>
    <row r="155" spans="1:10" s="13" customFormat="1" x14ac:dyDescent="0.25">
      <c r="A155" s="17"/>
      <c r="B155" s="17"/>
      <c r="C155" s="18"/>
      <c r="D155" s="18" t="s">
        <v>208</v>
      </c>
      <c r="E155" s="18"/>
      <c r="F155" s="40">
        <v>0</v>
      </c>
      <c r="G155" s="19"/>
      <c r="H155" s="11"/>
      <c r="I155" s="12"/>
      <c r="J155" s="12"/>
    </row>
    <row r="156" spans="1:10" s="13" customFormat="1" x14ac:dyDescent="0.25">
      <c r="A156" s="17"/>
      <c r="B156" s="17"/>
      <c r="C156" s="18"/>
      <c r="D156" s="18" t="s">
        <v>209</v>
      </c>
      <c r="E156" s="18"/>
      <c r="F156" s="40">
        <v>0</v>
      </c>
      <c r="G156" s="19"/>
      <c r="H156" s="11"/>
      <c r="I156" s="12"/>
      <c r="J156" s="12"/>
    </row>
    <row r="157" spans="1:10" s="4" customFormat="1" x14ac:dyDescent="0.25">
      <c r="A157" s="17"/>
      <c r="B157" s="17"/>
      <c r="C157" s="18" t="s">
        <v>88</v>
      </c>
      <c r="D157" s="18"/>
      <c r="E157" s="18"/>
      <c r="F157" s="40"/>
      <c r="G157" s="19">
        <v>0</v>
      </c>
      <c r="H157" s="9"/>
      <c r="I157" s="10"/>
      <c r="J157" s="10"/>
    </row>
    <row r="158" spans="1:10" s="4" customFormat="1" x14ac:dyDescent="0.25">
      <c r="A158" s="17"/>
      <c r="B158" s="17"/>
      <c r="C158" s="163" t="s">
        <v>285</v>
      </c>
      <c r="D158" s="18"/>
      <c r="E158" s="18"/>
      <c r="F158" s="36">
        <f>SUM(F152:F157)</f>
        <v>0</v>
      </c>
      <c r="G158" s="19"/>
      <c r="H158" s="9"/>
      <c r="I158" s="10"/>
      <c r="J158" s="10"/>
    </row>
    <row r="159" spans="1:10" s="4" customFormat="1" x14ac:dyDescent="0.25">
      <c r="A159" s="17"/>
      <c r="B159" s="17"/>
      <c r="C159" s="163"/>
      <c r="D159" s="18"/>
      <c r="E159" s="18"/>
      <c r="F159" s="40"/>
      <c r="G159" s="19"/>
      <c r="H159" s="9"/>
      <c r="I159" s="10"/>
      <c r="J159" s="10"/>
    </row>
    <row r="160" spans="1:10" x14ac:dyDescent="0.25">
      <c r="A160" s="38"/>
      <c r="B160" s="162" t="s">
        <v>280</v>
      </c>
      <c r="C160" s="47" t="s">
        <v>286</v>
      </c>
      <c r="D160" s="42"/>
      <c r="E160" s="42"/>
      <c r="F160" s="36">
        <v>0</v>
      </c>
      <c r="G160" s="66">
        <f>SUM(G157:G157)</f>
        <v>0</v>
      </c>
      <c r="H160" s="7"/>
      <c r="I160" s="6"/>
      <c r="J160" s="6"/>
    </row>
    <row r="161" spans="1:10" x14ac:dyDescent="0.25">
      <c r="A161" s="38"/>
      <c r="B161" s="162"/>
      <c r="C161" s="37" t="s">
        <v>281</v>
      </c>
      <c r="D161" s="42" t="s">
        <v>282</v>
      </c>
      <c r="E161" s="42"/>
      <c r="F161" s="40">
        <f>161250.16-65433.33</f>
        <v>95816.83</v>
      </c>
      <c r="G161" s="67">
        <v>161250.16</v>
      </c>
      <c r="H161" s="7"/>
      <c r="I161" s="6"/>
      <c r="J161" s="6"/>
    </row>
    <row r="162" spans="1:10" x14ac:dyDescent="0.25">
      <c r="A162" s="38"/>
      <c r="B162" s="162"/>
      <c r="C162" s="37" t="s">
        <v>283</v>
      </c>
      <c r="D162" s="42" t="s">
        <v>284</v>
      </c>
      <c r="E162" s="42"/>
      <c r="F162" s="40">
        <v>55770</v>
      </c>
      <c r="G162" s="67">
        <v>55770</v>
      </c>
      <c r="H162" s="7"/>
      <c r="I162" s="6"/>
      <c r="J162" s="6"/>
    </row>
    <row r="163" spans="1:10" x14ac:dyDescent="0.25">
      <c r="A163" s="38"/>
      <c r="B163" s="38"/>
      <c r="C163" s="163" t="s">
        <v>287</v>
      </c>
      <c r="D163" s="42"/>
      <c r="E163" s="42"/>
      <c r="F163" s="141">
        <f>SUM(F160:F162)</f>
        <v>151586.83000000002</v>
      </c>
      <c r="G163" s="141">
        <f>SUM(G160:G162)</f>
        <v>217020.16</v>
      </c>
      <c r="H163" s="7"/>
      <c r="I163" s="6"/>
      <c r="J163" s="6"/>
    </row>
    <row r="164" spans="1:10" x14ac:dyDescent="0.25">
      <c r="A164" s="38"/>
      <c r="B164" s="38"/>
      <c r="C164" s="163"/>
      <c r="D164" s="42"/>
      <c r="E164" s="42"/>
      <c r="F164" s="46"/>
      <c r="G164" s="67"/>
      <c r="H164" s="7"/>
      <c r="I164" s="6"/>
      <c r="J164" s="6"/>
    </row>
    <row r="165" spans="1:10" x14ac:dyDescent="0.25">
      <c r="A165" s="38"/>
      <c r="B165" s="39" t="s">
        <v>89</v>
      </c>
      <c r="C165" s="24"/>
      <c r="D165" s="24"/>
      <c r="E165" s="24"/>
      <c r="F165" s="36">
        <v>3259.57</v>
      </c>
      <c r="G165" s="68">
        <v>-65433.33</v>
      </c>
      <c r="H165" s="7"/>
      <c r="I165" s="6"/>
      <c r="J165" s="6"/>
    </row>
    <row r="166" spans="1:10" x14ac:dyDescent="0.25">
      <c r="A166" s="38"/>
      <c r="B166" s="52"/>
      <c r="C166" s="24"/>
      <c r="D166" s="24"/>
      <c r="E166" s="24"/>
      <c r="F166" s="46"/>
      <c r="G166" s="67"/>
      <c r="H166" s="7"/>
      <c r="I166" s="6"/>
      <c r="J166" s="6"/>
    </row>
    <row r="167" spans="1:10" x14ac:dyDescent="0.25">
      <c r="A167" s="47" t="s">
        <v>90</v>
      </c>
      <c r="B167" s="24"/>
      <c r="C167" s="24"/>
      <c r="D167" s="24"/>
      <c r="E167" s="24"/>
      <c r="F167" s="36">
        <f>+F165+F163+F158+F149</f>
        <v>2849443.06</v>
      </c>
      <c r="G167" s="36">
        <f>+G165+G163+G158+G149</f>
        <v>2846183.49</v>
      </c>
      <c r="H167" s="7"/>
      <c r="I167" s="6"/>
      <c r="J167" s="6"/>
    </row>
    <row r="168" spans="1:10" x14ac:dyDescent="0.25">
      <c r="A168" s="45"/>
      <c r="B168" s="24"/>
      <c r="C168" s="24"/>
      <c r="D168" s="24"/>
      <c r="E168" s="24"/>
      <c r="F168" s="46"/>
      <c r="G168" s="67"/>
      <c r="H168" s="7"/>
      <c r="I168" s="6"/>
      <c r="J168" s="6"/>
    </row>
    <row r="169" spans="1:10" x14ac:dyDescent="0.25">
      <c r="A169" s="35" t="s">
        <v>91</v>
      </c>
      <c r="B169" s="24"/>
      <c r="C169" s="24"/>
      <c r="D169" s="24"/>
      <c r="E169" s="24"/>
      <c r="F169" s="46"/>
      <c r="G169" s="67"/>
      <c r="H169" s="7"/>
      <c r="I169" s="6"/>
      <c r="J169" s="6"/>
    </row>
    <row r="170" spans="1:10" s="4" customFormat="1" x14ac:dyDescent="0.25">
      <c r="A170" s="17"/>
      <c r="B170" s="17"/>
      <c r="C170" s="18" t="s">
        <v>92</v>
      </c>
      <c r="D170" s="18"/>
      <c r="E170" s="18"/>
      <c r="F170" s="40">
        <v>94569.98</v>
      </c>
      <c r="G170" s="19">
        <v>94569.98</v>
      </c>
      <c r="H170" s="9"/>
      <c r="I170" s="10"/>
      <c r="J170" s="10"/>
    </row>
    <row r="171" spans="1:10" s="4" customFormat="1" x14ac:dyDescent="0.25">
      <c r="A171" s="17"/>
      <c r="B171" s="17"/>
      <c r="C171" s="18" t="s">
        <v>93</v>
      </c>
      <c r="D171" s="18"/>
      <c r="E171" s="18"/>
      <c r="F171" s="40">
        <v>15000</v>
      </c>
      <c r="G171" s="19">
        <v>15000</v>
      </c>
      <c r="H171" s="9"/>
      <c r="I171" s="10"/>
      <c r="J171" s="10"/>
    </row>
    <row r="172" spans="1:10" s="4" customFormat="1" x14ac:dyDescent="0.25">
      <c r="A172" s="17"/>
      <c r="B172" s="17"/>
      <c r="C172" s="18" t="s">
        <v>94</v>
      </c>
      <c r="D172" s="18"/>
      <c r="E172" s="18"/>
      <c r="F172" s="40"/>
      <c r="G172" s="40"/>
      <c r="H172" s="9"/>
      <c r="I172" s="10"/>
      <c r="J172" s="10"/>
    </row>
    <row r="173" spans="1:10" s="13" customFormat="1" x14ac:dyDescent="0.25">
      <c r="A173" s="17"/>
      <c r="B173" s="17"/>
      <c r="C173" s="18"/>
      <c r="D173" s="18" t="s">
        <v>214</v>
      </c>
      <c r="E173" s="18"/>
      <c r="F173" s="40">
        <f>35000+148821+50000</f>
        <v>233821</v>
      </c>
      <c r="G173" s="19">
        <f>323390.98-94569.98-15000</f>
        <v>213821</v>
      </c>
      <c r="H173" s="11"/>
      <c r="I173" s="12"/>
      <c r="J173" s="12"/>
    </row>
    <row r="174" spans="1:10" s="13" customFormat="1" x14ac:dyDescent="0.25">
      <c r="A174" s="17"/>
      <c r="B174" s="17"/>
      <c r="C174" s="18"/>
      <c r="D174" s="18" t="s">
        <v>215</v>
      </c>
      <c r="E174" s="18"/>
      <c r="F174" s="40">
        <v>0</v>
      </c>
      <c r="G174" s="19">
        <v>0</v>
      </c>
      <c r="H174" s="11"/>
      <c r="I174" s="12"/>
      <c r="J174" s="12"/>
    </row>
    <row r="175" spans="1:10" s="13" customFormat="1" x14ac:dyDescent="0.25">
      <c r="A175" s="17"/>
      <c r="B175" s="17"/>
      <c r="C175" s="18"/>
      <c r="D175" s="18" t="s">
        <v>216</v>
      </c>
      <c r="E175" s="18"/>
      <c r="F175" s="40">
        <v>0</v>
      </c>
      <c r="G175" s="19">
        <v>0</v>
      </c>
      <c r="H175" s="11"/>
      <c r="I175" s="12"/>
      <c r="J175" s="12"/>
    </row>
    <row r="176" spans="1:10" s="13" customFormat="1" x14ac:dyDescent="0.25">
      <c r="A176" s="17"/>
      <c r="B176" s="17"/>
      <c r="C176" s="18"/>
      <c r="D176" s="18" t="s">
        <v>217</v>
      </c>
      <c r="E176" s="18"/>
      <c r="F176" s="40">
        <v>0</v>
      </c>
      <c r="G176" s="19">
        <v>0</v>
      </c>
      <c r="H176" s="11"/>
      <c r="I176" s="12"/>
      <c r="J176" s="12"/>
    </row>
    <row r="177" spans="1:10" s="13" customFormat="1" x14ac:dyDescent="0.25">
      <c r="A177" s="17"/>
      <c r="B177" s="17"/>
      <c r="C177" s="18"/>
      <c r="D177" s="18" t="s">
        <v>218</v>
      </c>
      <c r="E177" s="18"/>
      <c r="F177" s="40">
        <v>0</v>
      </c>
      <c r="G177" s="19">
        <v>0</v>
      </c>
      <c r="H177" s="11"/>
      <c r="I177" s="12"/>
      <c r="J177" s="12"/>
    </row>
    <row r="178" spans="1:10" s="13" customFormat="1" x14ac:dyDescent="0.25">
      <c r="A178" s="17"/>
      <c r="B178" s="17"/>
      <c r="C178" s="18"/>
      <c r="D178" s="18" t="s">
        <v>220</v>
      </c>
      <c r="E178" s="18"/>
      <c r="F178" s="40">
        <v>0</v>
      </c>
      <c r="G178" s="19">
        <v>0</v>
      </c>
      <c r="H178" s="11"/>
      <c r="I178" s="12"/>
      <c r="J178" s="12"/>
    </row>
    <row r="179" spans="1:10" s="13" customFormat="1" x14ac:dyDescent="0.25">
      <c r="A179" s="17"/>
      <c r="B179" s="17"/>
      <c r="C179" s="18"/>
      <c r="D179" s="18" t="s">
        <v>221</v>
      </c>
      <c r="E179" s="18"/>
      <c r="F179" s="40">
        <v>0</v>
      </c>
      <c r="G179" s="19">
        <v>0</v>
      </c>
      <c r="H179" s="11"/>
      <c r="I179" s="12"/>
      <c r="J179" s="12"/>
    </row>
    <row r="180" spans="1:10" s="13" customFormat="1" x14ac:dyDescent="0.25">
      <c r="A180" s="17"/>
      <c r="B180" s="17"/>
      <c r="C180" s="18"/>
      <c r="D180" s="18" t="s">
        <v>222</v>
      </c>
      <c r="E180" s="18"/>
      <c r="F180" s="40">
        <v>0</v>
      </c>
      <c r="G180" s="19">
        <v>0</v>
      </c>
      <c r="H180" s="11"/>
      <c r="I180" s="12"/>
      <c r="J180" s="12"/>
    </row>
    <row r="181" spans="1:10" s="15" customFormat="1" x14ac:dyDescent="0.25">
      <c r="A181" s="53"/>
      <c r="B181" s="53"/>
      <c r="C181" s="54"/>
      <c r="D181" s="54"/>
      <c r="E181" s="54"/>
      <c r="F181" s="55"/>
      <c r="G181" s="67"/>
      <c r="H181" s="14"/>
      <c r="I181" s="16"/>
      <c r="J181" s="16"/>
    </row>
    <row r="182" spans="1:10" x14ac:dyDescent="0.25">
      <c r="A182" s="47" t="s">
        <v>95</v>
      </c>
      <c r="B182" s="24"/>
      <c r="C182" s="24"/>
      <c r="D182" s="24"/>
      <c r="E182" s="24"/>
      <c r="F182" s="141">
        <f>SUM(F170:F181)</f>
        <v>343390.98</v>
      </c>
      <c r="G182" s="141">
        <f>SUM(G170:G181)</f>
        <v>323390.98</v>
      </c>
      <c r="H182" s="7"/>
      <c r="I182" s="6"/>
      <c r="J182" s="6"/>
    </row>
    <row r="183" spans="1:10" x14ac:dyDescent="0.25">
      <c r="A183" s="45"/>
      <c r="B183" s="24"/>
      <c r="C183" s="24"/>
      <c r="D183" s="24"/>
      <c r="E183" s="24"/>
      <c r="F183" s="46"/>
      <c r="G183" s="67"/>
      <c r="H183" s="7"/>
      <c r="I183" s="6"/>
      <c r="J183" s="6"/>
    </row>
    <row r="184" spans="1:10" x14ac:dyDescent="0.25">
      <c r="A184" s="35" t="s">
        <v>96</v>
      </c>
      <c r="B184" s="24"/>
      <c r="C184" s="24"/>
      <c r="D184" s="24"/>
      <c r="E184" s="24"/>
      <c r="F184" s="141">
        <v>262561.51</v>
      </c>
      <c r="G184" s="68">
        <v>274732.2</v>
      </c>
      <c r="H184" s="7"/>
      <c r="I184" s="6"/>
      <c r="J184" s="6"/>
    </row>
    <row r="185" spans="1:10" x14ac:dyDescent="0.25">
      <c r="A185" s="37"/>
      <c r="B185" s="24"/>
      <c r="C185" s="24"/>
      <c r="D185" s="24"/>
      <c r="E185" s="24"/>
      <c r="F185" s="46"/>
      <c r="G185" s="67"/>
      <c r="H185" s="7"/>
      <c r="I185" s="6"/>
      <c r="J185" s="6"/>
    </row>
    <row r="186" spans="1:10" x14ac:dyDescent="0.25">
      <c r="A186" s="35" t="s">
        <v>97</v>
      </c>
      <c r="B186" s="24"/>
      <c r="C186" s="24"/>
      <c r="D186" s="24"/>
      <c r="E186" s="24"/>
      <c r="F186" s="141">
        <v>0</v>
      </c>
      <c r="G186" s="143">
        <v>0</v>
      </c>
      <c r="H186" s="7"/>
      <c r="I186" s="6"/>
      <c r="J186" s="6"/>
    </row>
    <row r="187" spans="1:10" x14ac:dyDescent="0.25">
      <c r="A187" s="38"/>
      <c r="B187" s="38"/>
      <c r="C187" s="170" t="s">
        <v>290</v>
      </c>
      <c r="D187" s="171"/>
      <c r="E187" s="171"/>
      <c r="F187" s="46"/>
      <c r="G187" s="67"/>
      <c r="H187" s="7"/>
      <c r="I187" s="6"/>
      <c r="J187" s="6"/>
    </row>
    <row r="188" spans="1:10" s="4" customFormat="1" x14ac:dyDescent="0.25">
      <c r="A188" s="17"/>
      <c r="B188" s="17"/>
      <c r="C188" s="18"/>
      <c r="D188" s="18"/>
      <c r="E188" s="18" t="s">
        <v>26</v>
      </c>
      <c r="F188" s="40"/>
      <c r="G188" s="40"/>
      <c r="H188" s="9"/>
      <c r="I188" s="10"/>
      <c r="J188" s="10"/>
    </row>
    <row r="189" spans="1:10" s="4" customFormat="1" x14ac:dyDescent="0.25">
      <c r="A189" s="17"/>
      <c r="B189" s="17"/>
      <c r="C189" s="18"/>
      <c r="D189" s="18"/>
      <c r="E189" s="18" t="s">
        <v>27</v>
      </c>
      <c r="F189" s="40"/>
      <c r="G189" s="40">
        <v>0</v>
      </c>
      <c r="H189" s="9"/>
      <c r="I189" s="10"/>
      <c r="J189" s="10"/>
    </row>
    <row r="190" spans="1:10" x14ac:dyDescent="0.25">
      <c r="A190" s="38"/>
      <c r="B190" s="38"/>
      <c r="C190" s="24"/>
      <c r="D190" s="24"/>
      <c r="E190" s="42" t="s">
        <v>98</v>
      </c>
      <c r="F190" s="141">
        <f>SUM(F188:F189)</f>
        <v>0</v>
      </c>
      <c r="G190" s="143">
        <f>SUM(G188:G189)</f>
        <v>0</v>
      </c>
      <c r="H190" s="7"/>
      <c r="I190" s="6"/>
      <c r="J190" s="6"/>
    </row>
    <row r="191" spans="1:10" x14ac:dyDescent="0.25">
      <c r="A191" s="38"/>
      <c r="B191" s="38"/>
      <c r="C191" s="24" t="s">
        <v>99</v>
      </c>
      <c r="D191" s="24"/>
      <c r="E191" s="24"/>
      <c r="F191" s="46"/>
      <c r="G191" s="67"/>
      <c r="H191" s="7"/>
      <c r="I191" s="6"/>
      <c r="J191" s="6"/>
    </row>
    <row r="192" spans="1:10" s="4" customFormat="1" x14ac:dyDescent="0.25">
      <c r="A192" s="17"/>
      <c r="B192" s="17"/>
      <c r="C192" s="18"/>
      <c r="D192" s="18"/>
      <c r="E192" s="18" t="s">
        <v>26</v>
      </c>
      <c r="F192" s="40">
        <v>0</v>
      </c>
      <c r="G192" s="19">
        <v>0</v>
      </c>
      <c r="H192" s="9"/>
      <c r="I192" s="10"/>
      <c r="J192" s="10"/>
    </row>
    <row r="193" spans="1:10" s="4" customFormat="1" x14ac:dyDescent="0.25">
      <c r="A193" s="17"/>
      <c r="B193" s="17"/>
      <c r="C193" s="18"/>
      <c r="D193" s="18"/>
      <c r="E193" s="18" t="s">
        <v>27</v>
      </c>
      <c r="F193" s="40">
        <v>0</v>
      </c>
      <c r="G193" s="19">
        <v>0</v>
      </c>
      <c r="H193" s="9"/>
      <c r="I193" s="10"/>
      <c r="J193" s="10"/>
    </row>
    <row r="194" spans="1:10" x14ac:dyDescent="0.25">
      <c r="A194" s="38"/>
      <c r="B194" s="38"/>
      <c r="C194" s="24"/>
      <c r="D194" s="24"/>
      <c r="E194" s="42" t="s">
        <v>100</v>
      </c>
      <c r="F194" s="46">
        <f>SUM(F192:F193)</f>
        <v>0</v>
      </c>
      <c r="G194" s="67">
        <f>SUM(G192:G193)</f>
        <v>0</v>
      </c>
      <c r="H194" s="7"/>
      <c r="I194" s="6"/>
      <c r="J194" s="6"/>
    </row>
    <row r="195" spans="1:10" x14ac:dyDescent="0.25">
      <c r="A195" s="38"/>
      <c r="B195" s="38"/>
      <c r="C195" s="24" t="s">
        <v>101</v>
      </c>
      <c r="D195" s="24"/>
      <c r="E195" s="24"/>
      <c r="F195" s="46"/>
      <c r="G195" s="67"/>
      <c r="H195" s="7"/>
      <c r="I195" s="6"/>
      <c r="J195" s="6"/>
    </row>
    <row r="196" spans="1:10" s="4" customFormat="1" ht="14.25" customHeight="1" x14ac:dyDescent="0.25">
      <c r="A196" s="17"/>
      <c r="B196" s="17"/>
      <c r="C196" s="18"/>
      <c r="D196" s="18"/>
      <c r="E196" s="18" t="s">
        <v>26</v>
      </c>
      <c r="F196" s="40">
        <v>0</v>
      </c>
      <c r="G196" s="19">
        <v>0</v>
      </c>
      <c r="H196" s="9"/>
      <c r="I196" s="10"/>
      <c r="J196" s="10"/>
    </row>
    <row r="197" spans="1:10" s="4" customFormat="1" x14ac:dyDescent="0.25">
      <c r="A197" s="17"/>
      <c r="B197" s="17"/>
      <c r="C197" s="18"/>
      <c r="D197" s="18"/>
      <c r="E197" s="18" t="s">
        <v>27</v>
      </c>
      <c r="F197" s="40">
        <v>0</v>
      </c>
      <c r="G197" s="19">
        <v>0</v>
      </c>
      <c r="H197" s="9"/>
      <c r="I197" s="10"/>
      <c r="J197" s="10"/>
    </row>
    <row r="198" spans="1:10" x14ac:dyDescent="0.25">
      <c r="A198" s="38"/>
      <c r="B198" s="38"/>
      <c r="C198" s="24"/>
      <c r="D198" s="24"/>
      <c r="E198" s="42" t="s">
        <v>102</v>
      </c>
      <c r="F198" s="46">
        <f>SUM(F196:F197)</f>
        <v>0</v>
      </c>
      <c r="G198" s="67">
        <f>SUM(G196:G197)</f>
        <v>0</v>
      </c>
      <c r="H198" s="7"/>
      <c r="I198" s="6"/>
      <c r="J198" s="6"/>
    </row>
    <row r="199" spans="1:10" x14ac:dyDescent="0.25">
      <c r="A199" s="38"/>
      <c r="B199" s="38"/>
      <c r="C199" s="24" t="s">
        <v>103</v>
      </c>
      <c r="D199" s="24"/>
      <c r="E199" s="24"/>
      <c r="F199" s="46"/>
      <c r="G199" s="67"/>
      <c r="H199" s="7"/>
      <c r="I199" s="6"/>
      <c r="J199" s="6"/>
    </row>
    <row r="200" spans="1:10" s="4" customFormat="1" x14ac:dyDescent="0.25">
      <c r="A200" s="17"/>
      <c r="B200" s="17"/>
      <c r="C200" s="18"/>
      <c r="D200" s="18"/>
      <c r="E200" s="18" t="s">
        <v>26</v>
      </c>
      <c r="F200" s="40">
        <v>0</v>
      </c>
      <c r="G200" s="19">
        <v>0</v>
      </c>
      <c r="H200" s="9"/>
      <c r="I200" s="10"/>
      <c r="J200" s="10"/>
    </row>
    <row r="201" spans="1:10" s="4" customFormat="1" x14ac:dyDescent="0.25">
      <c r="A201" s="17"/>
      <c r="B201" s="17"/>
      <c r="C201" s="18"/>
      <c r="D201" s="18"/>
      <c r="E201" s="18" t="s">
        <v>27</v>
      </c>
      <c r="F201" s="40">
        <v>0</v>
      </c>
      <c r="G201" s="19">
        <v>0</v>
      </c>
      <c r="H201" s="9"/>
      <c r="I201" s="10"/>
      <c r="J201" s="10"/>
    </row>
    <row r="202" spans="1:10" x14ac:dyDescent="0.25">
      <c r="A202" s="38"/>
      <c r="B202" s="38"/>
      <c r="C202" s="24"/>
      <c r="D202" s="24"/>
      <c r="E202" s="42" t="s">
        <v>104</v>
      </c>
      <c r="F202" s="46">
        <f>SUM(F200:F201)</f>
        <v>0</v>
      </c>
      <c r="G202" s="67">
        <f>SUM(G200:G201)</f>
        <v>0</v>
      </c>
      <c r="H202" s="7"/>
      <c r="I202" s="6"/>
      <c r="J202" s="6"/>
    </row>
    <row r="203" spans="1:10" x14ac:dyDescent="0.25">
      <c r="A203" s="38"/>
      <c r="B203" s="38"/>
      <c r="C203" s="24" t="s">
        <v>105</v>
      </c>
      <c r="D203" s="24"/>
      <c r="E203" s="24"/>
      <c r="F203" s="46"/>
      <c r="G203" s="67"/>
      <c r="H203" s="7"/>
      <c r="I203" s="6"/>
      <c r="J203" s="6"/>
    </row>
    <row r="204" spans="1:10" s="4" customFormat="1" x14ac:dyDescent="0.25">
      <c r="A204" s="17"/>
      <c r="B204" s="17"/>
      <c r="C204" s="18"/>
      <c r="D204" s="18"/>
      <c r="E204" s="18" t="s">
        <v>26</v>
      </c>
      <c r="F204" s="40">
        <v>0</v>
      </c>
      <c r="G204" s="19">
        <v>0</v>
      </c>
      <c r="H204" s="9"/>
      <c r="I204" s="10"/>
      <c r="J204" s="10"/>
    </row>
    <row r="205" spans="1:10" s="4" customFormat="1" x14ac:dyDescent="0.25">
      <c r="A205" s="17"/>
      <c r="B205" s="17"/>
      <c r="C205" s="18"/>
      <c r="D205" s="18"/>
      <c r="E205" s="18" t="s">
        <v>27</v>
      </c>
      <c r="F205" s="40">
        <v>0</v>
      </c>
      <c r="G205" s="19">
        <v>0</v>
      </c>
      <c r="H205" s="9"/>
      <c r="I205" s="10"/>
      <c r="J205" s="10"/>
    </row>
    <row r="206" spans="1:10" x14ac:dyDescent="0.25">
      <c r="A206" s="38"/>
      <c r="B206" s="38"/>
      <c r="C206" s="24"/>
      <c r="D206" s="24"/>
      <c r="E206" s="42" t="s">
        <v>106</v>
      </c>
      <c r="F206" s="46">
        <f>F204+F205</f>
        <v>0</v>
      </c>
      <c r="G206" s="67">
        <f>SUM(G204:G205)</f>
        <v>0</v>
      </c>
      <c r="H206" s="7"/>
      <c r="I206" s="6"/>
      <c r="J206" s="6"/>
    </row>
    <row r="207" spans="1:10" x14ac:dyDescent="0.25">
      <c r="A207" s="38"/>
      <c r="B207" s="38"/>
      <c r="C207" s="24" t="s">
        <v>107</v>
      </c>
      <c r="D207" s="24"/>
      <c r="E207" s="24"/>
      <c r="F207" s="46"/>
      <c r="G207" s="67"/>
      <c r="H207" s="7"/>
      <c r="I207" s="6"/>
      <c r="J207" s="6"/>
    </row>
    <row r="208" spans="1:10" s="4" customFormat="1" x14ac:dyDescent="0.25">
      <c r="A208" s="17"/>
      <c r="B208" s="17"/>
      <c r="C208" s="18"/>
      <c r="D208" s="18"/>
      <c r="E208" s="18" t="s">
        <v>26</v>
      </c>
      <c r="F208" s="40">
        <v>0</v>
      </c>
      <c r="G208" s="19">
        <v>0</v>
      </c>
      <c r="H208" s="9"/>
      <c r="I208" s="10"/>
      <c r="J208" s="10"/>
    </row>
    <row r="209" spans="1:10" s="4" customFormat="1" x14ac:dyDescent="0.25">
      <c r="A209" s="17"/>
      <c r="B209" s="17"/>
      <c r="C209" s="18"/>
      <c r="D209" s="18"/>
      <c r="E209" s="18" t="s">
        <v>27</v>
      </c>
      <c r="F209" s="40">
        <v>0</v>
      </c>
      <c r="G209" s="19">
        <v>0</v>
      </c>
      <c r="H209" s="9"/>
      <c r="I209" s="10"/>
      <c r="J209" s="10"/>
    </row>
    <row r="210" spans="1:10" x14ac:dyDescent="0.25">
      <c r="A210" s="38"/>
      <c r="B210" s="38"/>
      <c r="C210" s="24"/>
      <c r="D210" s="24"/>
      <c r="E210" s="42" t="s">
        <v>108</v>
      </c>
      <c r="F210" s="46">
        <f>SUM(F208:F209)</f>
        <v>0</v>
      </c>
      <c r="G210" s="67">
        <f>SUM(G208:G209)</f>
        <v>0</v>
      </c>
      <c r="H210" s="7"/>
      <c r="I210" s="6"/>
      <c r="J210" s="6"/>
    </row>
    <row r="211" spans="1:10" x14ac:dyDescent="0.25">
      <c r="A211" s="38"/>
      <c r="B211" s="38"/>
      <c r="C211" s="24" t="s">
        <v>109</v>
      </c>
      <c r="D211" s="24"/>
      <c r="E211" s="24"/>
      <c r="F211" s="46"/>
      <c r="G211" s="67"/>
      <c r="H211" s="7"/>
      <c r="I211" s="6"/>
      <c r="J211" s="6"/>
    </row>
    <row r="212" spans="1:10" s="4" customFormat="1" x14ac:dyDescent="0.25">
      <c r="A212" s="17"/>
      <c r="B212" s="17"/>
      <c r="C212" s="18"/>
      <c r="D212" s="18"/>
      <c r="E212" s="18" t="s">
        <v>26</v>
      </c>
      <c r="F212" s="40">
        <f>122861.74+251683.57</f>
        <v>374545.31</v>
      </c>
      <c r="G212" s="19">
        <v>200979.62</v>
      </c>
      <c r="H212" s="9"/>
      <c r="I212" s="10"/>
      <c r="J212" s="10"/>
    </row>
    <row r="213" spans="1:10" s="4" customFormat="1" x14ac:dyDescent="0.25">
      <c r="A213" s="17"/>
      <c r="B213" s="17"/>
      <c r="C213" s="18"/>
      <c r="D213" s="18"/>
      <c r="E213" s="18" t="s">
        <v>27</v>
      </c>
      <c r="F213" s="40">
        <v>0</v>
      </c>
      <c r="G213" s="19">
        <v>0</v>
      </c>
      <c r="H213" s="9"/>
      <c r="I213" s="10"/>
      <c r="J213" s="10"/>
    </row>
    <row r="214" spans="1:10" x14ac:dyDescent="0.25">
      <c r="A214" s="38"/>
      <c r="B214" s="38"/>
      <c r="C214" s="24"/>
      <c r="D214" s="24"/>
      <c r="E214" s="42" t="s">
        <v>110</v>
      </c>
      <c r="F214" s="141">
        <f>F212+F213</f>
        <v>374545.31</v>
      </c>
      <c r="G214" s="143">
        <f>SUM(G212:G213)</f>
        <v>200979.62</v>
      </c>
      <c r="H214" s="7"/>
      <c r="I214" s="6"/>
      <c r="J214" s="6"/>
    </row>
    <row r="215" spans="1:10" x14ac:dyDescent="0.25">
      <c r="A215" s="38"/>
      <c r="B215" s="38"/>
      <c r="C215" s="24" t="s">
        <v>111</v>
      </c>
      <c r="D215" s="24"/>
      <c r="E215" s="24"/>
      <c r="F215" s="46"/>
      <c r="G215" s="67"/>
      <c r="H215" s="7"/>
      <c r="I215" s="6"/>
      <c r="J215" s="6"/>
    </row>
    <row r="216" spans="1:10" s="4" customFormat="1" x14ac:dyDescent="0.25">
      <c r="A216" s="17"/>
      <c r="B216" s="17"/>
      <c r="C216" s="18"/>
      <c r="D216" s="18"/>
      <c r="E216" s="18" t="s">
        <v>26</v>
      </c>
      <c r="F216" s="40">
        <v>0</v>
      </c>
      <c r="G216" s="19">
        <v>0</v>
      </c>
      <c r="H216" s="9"/>
      <c r="I216" s="10"/>
      <c r="J216" s="10"/>
    </row>
    <row r="217" spans="1:10" s="4" customFormat="1" x14ac:dyDescent="0.25">
      <c r="A217" s="17"/>
      <c r="B217" s="17"/>
      <c r="C217" s="18"/>
      <c r="D217" s="18"/>
      <c r="E217" s="18" t="s">
        <v>27</v>
      </c>
      <c r="F217" s="40">
        <v>0</v>
      </c>
      <c r="G217" s="19">
        <v>0</v>
      </c>
      <c r="H217" s="9"/>
      <c r="I217" s="10"/>
      <c r="J217" s="10"/>
    </row>
    <row r="218" spans="1:10" x14ac:dyDescent="0.25">
      <c r="A218" s="38"/>
      <c r="B218" s="38"/>
      <c r="C218" s="24"/>
      <c r="D218" s="24"/>
      <c r="E218" s="42" t="s">
        <v>112</v>
      </c>
      <c r="F218" s="46">
        <f>SUM(F216:F217)</f>
        <v>0</v>
      </c>
      <c r="G218" s="67">
        <f>SUM(G216:G217)</f>
        <v>0</v>
      </c>
      <c r="H218" s="7"/>
      <c r="I218" s="6"/>
      <c r="J218" s="6"/>
    </row>
    <row r="219" spans="1:10" x14ac:dyDescent="0.25">
      <c r="A219" s="38"/>
      <c r="B219" s="38"/>
      <c r="C219" s="24" t="s">
        <v>113</v>
      </c>
      <c r="D219" s="24"/>
      <c r="E219" s="24"/>
      <c r="F219" s="46"/>
      <c r="G219" s="67"/>
      <c r="H219" s="7"/>
      <c r="I219" s="6"/>
      <c r="J219" s="6"/>
    </row>
    <row r="220" spans="1:10" s="4" customFormat="1" x14ac:dyDescent="0.25">
      <c r="A220" s="17"/>
      <c r="B220" s="17"/>
      <c r="C220" s="18"/>
      <c r="D220" s="18"/>
      <c r="E220" s="18" t="s">
        <v>26</v>
      </c>
      <c r="F220" s="40">
        <f>827.53+747+3849.55+1256.34</f>
        <v>6680.42</v>
      </c>
      <c r="G220" s="19">
        <v>29876.15</v>
      </c>
      <c r="H220" s="9"/>
      <c r="I220" s="10"/>
      <c r="J220" s="10"/>
    </row>
    <row r="221" spans="1:10" s="4" customFormat="1" x14ac:dyDescent="0.25">
      <c r="A221" s="17"/>
      <c r="B221" s="17"/>
      <c r="C221" s="18"/>
      <c r="D221" s="18"/>
      <c r="E221" s="18" t="s">
        <v>27</v>
      </c>
      <c r="F221" s="40">
        <v>0</v>
      </c>
      <c r="G221" s="19">
        <v>0</v>
      </c>
      <c r="H221" s="9"/>
      <c r="I221" s="10"/>
      <c r="J221" s="10"/>
    </row>
    <row r="222" spans="1:10" x14ac:dyDescent="0.25">
      <c r="A222" s="38"/>
      <c r="B222" s="38"/>
      <c r="C222" s="24"/>
      <c r="D222" s="24"/>
      <c r="E222" s="42" t="s">
        <v>114</v>
      </c>
      <c r="F222" s="141">
        <f>F220+F221</f>
        <v>6680.42</v>
      </c>
      <c r="G222" s="143">
        <f>SUM(G220:G221)</f>
        <v>29876.15</v>
      </c>
      <c r="H222" s="7"/>
      <c r="I222" s="6"/>
      <c r="J222" s="6"/>
    </row>
    <row r="223" spans="1:10" x14ac:dyDescent="0.25">
      <c r="A223" s="38"/>
      <c r="B223" s="38"/>
      <c r="C223" s="24" t="s">
        <v>115</v>
      </c>
      <c r="D223" s="24"/>
      <c r="E223" s="24"/>
      <c r="F223" s="46"/>
      <c r="G223" s="67"/>
      <c r="H223" s="7"/>
      <c r="I223" s="6"/>
      <c r="J223" s="6"/>
    </row>
    <row r="224" spans="1:10" s="4" customFormat="1" x14ac:dyDescent="0.25">
      <c r="A224" s="17"/>
      <c r="B224" s="17"/>
      <c r="C224" s="18"/>
      <c r="D224" s="18"/>
      <c r="E224" s="18" t="s">
        <v>26</v>
      </c>
      <c r="F224" s="40">
        <v>36581.019999999997</v>
      </c>
      <c r="G224" s="19">
        <v>57587.040000000001</v>
      </c>
      <c r="H224" s="9"/>
      <c r="I224" s="10"/>
      <c r="J224" s="10"/>
    </row>
    <row r="225" spans="1:10" s="4" customFormat="1" x14ac:dyDescent="0.25">
      <c r="A225" s="17"/>
      <c r="B225" s="17"/>
      <c r="C225" s="18"/>
      <c r="D225" s="18"/>
      <c r="E225" s="18" t="s">
        <v>27</v>
      </c>
      <c r="F225" s="40">
        <v>0</v>
      </c>
      <c r="G225" s="19">
        <v>0</v>
      </c>
      <c r="H225" s="9"/>
      <c r="I225" s="10"/>
      <c r="J225" s="10"/>
    </row>
    <row r="226" spans="1:10" x14ac:dyDescent="0.25">
      <c r="A226" s="38"/>
      <c r="B226" s="38"/>
      <c r="C226" s="24"/>
      <c r="D226" s="24"/>
      <c r="E226" s="42" t="s">
        <v>116</v>
      </c>
      <c r="F226" s="141">
        <f>F224+F225</f>
        <v>36581.019999999997</v>
      </c>
      <c r="G226" s="143">
        <f>SUM(G224:G225)</f>
        <v>57587.040000000001</v>
      </c>
      <c r="H226" s="7"/>
      <c r="I226" s="6"/>
      <c r="J226" s="6"/>
    </row>
    <row r="227" spans="1:10" x14ac:dyDescent="0.25">
      <c r="A227" s="38"/>
      <c r="B227" s="38"/>
      <c r="C227" s="24" t="s">
        <v>117</v>
      </c>
      <c r="D227" s="24"/>
      <c r="E227" s="24"/>
      <c r="F227" s="46"/>
      <c r="G227" s="67"/>
      <c r="H227" s="7"/>
      <c r="I227" s="6"/>
      <c r="J227" s="6"/>
    </row>
    <row r="228" spans="1:10" s="4" customFormat="1" x14ac:dyDescent="0.25">
      <c r="A228" s="17"/>
      <c r="B228" s="17"/>
      <c r="C228" s="18"/>
      <c r="D228" s="18"/>
      <c r="E228" s="18" t="s">
        <v>26</v>
      </c>
      <c r="F228" s="40">
        <v>189097.84</v>
      </c>
      <c r="G228" s="19">
        <f>53384.47+343.32+77910.99</f>
        <v>131638.78</v>
      </c>
      <c r="H228" s="9"/>
      <c r="I228" s="10"/>
      <c r="J228" s="10"/>
    </row>
    <row r="229" spans="1:10" s="4" customFormat="1" x14ac:dyDescent="0.25">
      <c r="A229" s="17"/>
      <c r="B229" s="17"/>
      <c r="C229" s="18"/>
      <c r="D229" s="18"/>
      <c r="E229" s="18" t="s">
        <v>27</v>
      </c>
      <c r="F229" s="40">
        <v>0</v>
      </c>
      <c r="G229" s="19">
        <v>0</v>
      </c>
      <c r="H229" s="9"/>
      <c r="I229" s="10"/>
      <c r="J229" s="10"/>
    </row>
    <row r="230" spans="1:10" x14ac:dyDescent="0.25">
      <c r="A230" s="38"/>
      <c r="B230" s="38"/>
      <c r="C230" s="24"/>
      <c r="D230" s="24"/>
      <c r="E230" s="42" t="s">
        <v>118</v>
      </c>
      <c r="F230" s="141">
        <f>F228+F229</f>
        <v>189097.84</v>
      </c>
      <c r="G230" s="143">
        <f>SUM(G228:G229)</f>
        <v>131638.78</v>
      </c>
      <c r="H230" s="7"/>
      <c r="I230" s="6"/>
      <c r="J230" s="6"/>
    </row>
    <row r="231" spans="1:10" x14ac:dyDescent="0.25">
      <c r="A231" s="38"/>
      <c r="B231" s="38"/>
      <c r="C231" s="24" t="s">
        <v>119</v>
      </c>
      <c r="D231" s="24"/>
      <c r="E231" s="24"/>
      <c r="F231" s="46"/>
      <c r="G231" s="67"/>
      <c r="H231" s="7"/>
      <c r="I231" s="6"/>
      <c r="J231" s="6"/>
    </row>
    <row r="232" spans="1:10" s="4" customFormat="1" x14ac:dyDescent="0.25">
      <c r="A232" s="17"/>
      <c r="B232" s="17"/>
      <c r="C232" s="18"/>
      <c r="D232" s="18"/>
      <c r="E232" s="18" t="s">
        <v>26</v>
      </c>
      <c r="F232" s="40">
        <v>189.87</v>
      </c>
      <c r="G232" s="19">
        <v>0</v>
      </c>
      <c r="H232" s="9"/>
      <c r="I232" s="10"/>
      <c r="J232" s="10"/>
    </row>
    <row r="233" spans="1:10" s="4" customFormat="1" x14ac:dyDescent="0.25">
      <c r="A233" s="17"/>
      <c r="B233" s="17"/>
      <c r="C233" s="18"/>
      <c r="D233" s="18"/>
      <c r="E233" s="18" t="s">
        <v>27</v>
      </c>
      <c r="F233" s="40">
        <v>98582.8</v>
      </c>
      <c r="G233" s="19">
        <v>85981.3</v>
      </c>
      <c r="H233" s="9"/>
      <c r="I233" s="10"/>
      <c r="J233" s="10"/>
    </row>
    <row r="234" spans="1:10" x14ac:dyDescent="0.25">
      <c r="A234" s="38"/>
      <c r="B234" s="38"/>
      <c r="C234" s="24"/>
      <c r="D234" s="24"/>
      <c r="E234" s="42" t="s">
        <v>120</v>
      </c>
      <c r="F234" s="36">
        <f>SUM(F232:F233)</f>
        <v>98772.67</v>
      </c>
      <c r="G234" s="143">
        <f>SUM(G232:G233)</f>
        <v>85981.3</v>
      </c>
      <c r="H234" s="7"/>
      <c r="I234" s="6"/>
      <c r="J234" s="6"/>
    </row>
    <row r="235" spans="1:10" x14ac:dyDescent="0.25">
      <c r="A235" s="38"/>
      <c r="B235" s="38"/>
      <c r="C235" s="24"/>
      <c r="D235" s="24"/>
      <c r="E235" s="42"/>
      <c r="F235" s="46"/>
      <c r="G235" s="67"/>
      <c r="H235" s="7"/>
      <c r="I235" s="6"/>
      <c r="J235" s="6"/>
    </row>
    <row r="236" spans="1:10" x14ac:dyDescent="0.25">
      <c r="A236" s="47" t="s">
        <v>121</v>
      </c>
      <c r="B236" s="24"/>
      <c r="C236" s="24"/>
      <c r="D236" s="24"/>
      <c r="E236" s="24"/>
      <c r="F236" s="143">
        <f>+F234+F230+F226+F222+F214+F190</f>
        <v>705677.26</v>
      </c>
      <c r="G236" s="143">
        <f>+G234+G230+G226+G222+G214+G190</f>
        <v>506062.89</v>
      </c>
      <c r="H236" s="7"/>
      <c r="I236" s="6"/>
      <c r="J236" s="6"/>
    </row>
    <row r="237" spans="1:10" x14ac:dyDescent="0.25">
      <c r="A237" s="45"/>
      <c r="B237" s="24"/>
      <c r="C237" s="24"/>
      <c r="D237" s="24"/>
      <c r="E237" s="24"/>
      <c r="F237" s="3"/>
      <c r="G237" s="67"/>
      <c r="H237" s="7"/>
      <c r="I237" s="6"/>
      <c r="J237" s="6"/>
    </row>
    <row r="238" spans="1:10" x14ac:dyDescent="0.25">
      <c r="A238" s="35" t="s">
        <v>122</v>
      </c>
      <c r="B238" s="24"/>
      <c r="C238" s="24"/>
      <c r="D238" s="24"/>
      <c r="E238" s="24"/>
      <c r="F238" s="143"/>
      <c r="G238" s="68"/>
      <c r="H238" s="7"/>
      <c r="I238" s="6"/>
      <c r="J238" s="6"/>
    </row>
    <row r="239" spans="1:10" x14ac:dyDescent="0.25">
      <c r="A239" s="37"/>
      <c r="B239" s="24"/>
      <c r="C239" s="24"/>
      <c r="D239" s="24"/>
      <c r="E239" s="24"/>
      <c r="F239" s="46"/>
      <c r="G239" s="67"/>
      <c r="H239" s="7"/>
      <c r="I239" s="6"/>
      <c r="J239" s="6"/>
    </row>
    <row r="240" spans="1:10" x14ac:dyDescent="0.25">
      <c r="A240" s="49" t="s">
        <v>123</v>
      </c>
      <c r="B240" s="50"/>
      <c r="C240" s="50"/>
      <c r="D240" s="50"/>
      <c r="E240" s="50"/>
      <c r="F240" s="166">
        <f>+F236+F184+F182+F167+F238</f>
        <v>4161072.81</v>
      </c>
      <c r="G240" s="166">
        <f>+G236+G184+G182+G167+G238</f>
        <v>3950369.5600000005</v>
      </c>
      <c r="H240" s="7"/>
      <c r="I240" s="6"/>
      <c r="J240" s="6"/>
    </row>
    <row r="241" spans="6:7" x14ac:dyDescent="0.25">
      <c r="F241" s="46"/>
      <c r="G241" s="67"/>
    </row>
    <row r="242" spans="6:7" x14ac:dyDescent="0.25"/>
    <row r="243" spans="6:7" x14ac:dyDescent="0.25"/>
    <row r="244" spans="6:7" x14ac:dyDescent="0.25"/>
    <row r="245" spans="6:7" x14ac:dyDescent="0.25"/>
    <row r="246" spans="6:7" x14ac:dyDescent="0.25"/>
    <row r="247" spans="6:7" x14ac:dyDescent="0.25"/>
    <row r="248" spans="6:7" x14ac:dyDescent="0.25"/>
    <row r="249" spans="6:7" x14ac:dyDescent="0.25"/>
    <row r="250" spans="6:7" x14ac:dyDescent="0.25"/>
    <row r="251" spans="6:7" x14ac:dyDescent="0.25"/>
    <row r="252" spans="6:7" x14ac:dyDescent="0.25"/>
    <row r="253" spans="6:7" x14ac:dyDescent="0.25"/>
    <row r="254" spans="6:7" x14ac:dyDescent="0.25"/>
    <row r="255" spans="6:7" x14ac:dyDescent="0.25"/>
    <row r="256" spans="6:7"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sheetData>
  <mergeCells count="4">
    <mergeCell ref="A6:E6"/>
    <mergeCell ref="A3:G3"/>
    <mergeCell ref="A1:G1"/>
    <mergeCell ref="A2:G2"/>
  </mergeCells>
  <pageMargins left="0.70866141732283472" right="0.70866141732283472" top="0.74803149606299213" bottom="0.74803149606299213" header="0.31496062992125984" footer="0.31496062992125984"/>
  <pageSetup paperSize="9" scale="83" orientation="portrait" r:id="rId1"/>
  <headerFooter>
    <oddFooter>&amp;LFONDAZIONE ONLUS CASA DI RIPOSO LEANDRA
BILANCIO DI ESERCIZIO 2021&amp;RStato Patrimoniale
Pag. &amp;P di &amp;N</oddFooter>
  </headerFooter>
  <rowBreaks count="3" manualBreakCount="3">
    <brk id="100" max="6" man="1"/>
    <brk id="144" max="6" man="1"/>
    <brk id="174"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55"/>
  <sheetViews>
    <sheetView topLeftCell="A73" zoomScale="140" zoomScaleNormal="140" zoomScaleSheetLayoutView="150" workbookViewId="0">
      <selection activeCell="E84" sqref="E84"/>
    </sheetView>
  </sheetViews>
  <sheetFormatPr defaultColWidth="0" defaultRowHeight="15" zeroHeight="1" x14ac:dyDescent="0.25"/>
  <cols>
    <col min="1" max="1" width="25.5703125" style="58" bestFit="1" customWidth="1"/>
    <col min="2" max="2" width="13.85546875" style="56" bestFit="1" customWidth="1"/>
    <col min="3" max="3" width="12.85546875" style="56" customWidth="1"/>
    <col min="4" max="4" width="31.42578125" style="58" customWidth="1"/>
    <col min="5" max="5" width="12.7109375" style="56" bestFit="1" customWidth="1"/>
    <col min="6" max="6" width="11.7109375" style="56" customWidth="1"/>
    <col min="7" max="16383" width="9.28515625" style="2" hidden="1"/>
    <col min="16384" max="16384" width="9.28515625" style="2" hidden="1" customWidth="1"/>
  </cols>
  <sheetData>
    <row r="1" spans="1:7" s="1" customFormat="1" ht="18.75" customHeight="1" x14ac:dyDescent="0.25">
      <c r="A1" s="176" t="s">
        <v>291</v>
      </c>
      <c r="B1" s="176"/>
      <c r="C1" s="176"/>
      <c r="D1" s="176"/>
      <c r="E1" s="176"/>
      <c r="F1" s="176"/>
      <c r="G1" s="176"/>
    </row>
    <row r="2" spans="1:7" s="3" customFormat="1" x14ac:dyDescent="0.25">
      <c r="A2" s="177" t="s">
        <v>292</v>
      </c>
      <c r="B2" s="177"/>
      <c r="C2" s="177"/>
      <c r="D2" s="177"/>
      <c r="E2" s="177"/>
      <c r="F2" s="177"/>
      <c r="G2" s="177"/>
    </row>
    <row r="3" spans="1:7" s="3" customFormat="1" ht="19.5" customHeight="1" x14ac:dyDescent="0.25">
      <c r="A3" s="178" t="s">
        <v>124</v>
      </c>
      <c r="B3" s="178"/>
      <c r="C3" s="178"/>
      <c r="D3" s="178"/>
      <c r="E3" s="178"/>
      <c r="F3" s="178"/>
    </row>
    <row r="4" spans="1:7" s="3" customFormat="1" x14ac:dyDescent="0.25">
      <c r="A4" s="61"/>
      <c r="B4" s="59"/>
      <c r="C4" s="60"/>
      <c r="D4" s="61"/>
      <c r="E4" s="59"/>
      <c r="F4" s="60"/>
    </row>
    <row r="5" spans="1:7" s="3" customFormat="1" x14ac:dyDescent="0.25">
      <c r="A5" s="63"/>
      <c r="B5" s="62">
        <v>2021</v>
      </c>
      <c r="C5" s="62">
        <v>2020</v>
      </c>
      <c r="D5" s="72"/>
      <c r="E5" s="62">
        <v>2021</v>
      </c>
      <c r="F5" s="62">
        <v>2020</v>
      </c>
    </row>
    <row r="6" spans="1:7" s="3" customFormat="1" x14ac:dyDescent="0.25">
      <c r="A6" s="93"/>
      <c r="B6" s="94"/>
      <c r="C6" s="94"/>
      <c r="D6" s="73"/>
      <c r="E6" s="94"/>
      <c r="F6" s="94"/>
    </row>
    <row r="7" spans="1:7" s="3" customFormat="1" ht="15.75" x14ac:dyDescent="0.25">
      <c r="A7" s="95" t="s">
        <v>125</v>
      </c>
      <c r="B7" s="96"/>
      <c r="C7" s="97"/>
      <c r="D7" s="74" t="s">
        <v>126</v>
      </c>
      <c r="E7" s="96"/>
      <c r="F7" s="97"/>
    </row>
    <row r="8" spans="1:7" s="3" customFormat="1" ht="15.75" x14ac:dyDescent="0.25">
      <c r="A8" s="95"/>
      <c r="B8" s="96"/>
      <c r="C8" s="97"/>
      <c r="D8" s="74"/>
      <c r="E8" s="96"/>
      <c r="F8" s="97"/>
    </row>
    <row r="9" spans="1:7" s="3" customFormat="1" ht="44.25" x14ac:dyDescent="0.25">
      <c r="A9" s="98" t="s">
        <v>127</v>
      </c>
      <c r="B9" s="99"/>
      <c r="C9" s="100"/>
      <c r="D9" s="75" t="s">
        <v>128</v>
      </c>
      <c r="E9" s="99"/>
      <c r="F9" s="100"/>
    </row>
    <row r="10" spans="1:7" s="3" customFormat="1" x14ac:dyDescent="0.25">
      <c r="A10" s="101"/>
      <c r="B10" s="99"/>
      <c r="C10" s="99"/>
      <c r="D10" s="76"/>
      <c r="E10" s="99"/>
      <c r="F10" s="99"/>
    </row>
    <row r="11" spans="1:7" s="4" customFormat="1" ht="24.75" customHeight="1" x14ac:dyDescent="0.25">
      <c r="A11" s="102" t="s">
        <v>129</v>
      </c>
      <c r="B11" s="103">
        <f>243849.76+3606.56+33346.88</f>
        <v>280803.20000000001</v>
      </c>
      <c r="C11" s="103">
        <f>337206.4-2</f>
        <v>337204.4</v>
      </c>
      <c r="D11" s="77" t="s">
        <v>130</v>
      </c>
      <c r="E11" s="103">
        <v>0</v>
      </c>
      <c r="F11" s="103">
        <v>0</v>
      </c>
    </row>
    <row r="12" spans="1:7" s="4" customFormat="1" ht="25.5" x14ac:dyDescent="0.25">
      <c r="A12" s="102" t="s">
        <v>131</v>
      </c>
      <c r="B12" s="103">
        <f>93727.23+4547.24+38254.12+9219.04+16831.9+1293.2+46668.8+225.1+4758+143474.46</f>
        <v>358999.09</v>
      </c>
      <c r="C12" s="103">
        <v>310996.09999999998</v>
      </c>
      <c r="D12" s="77" t="s">
        <v>132</v>
      </c>
      <c r="E12" s="103">
        <v>0</v>
      </c>
      <c r="F12" s="103">
        <v>0</v>
      </c>
    </row>
    <row r="13" spans="1:7" s="4" customFormat="1" ht="38.25" x14ac:dyDescent="0.25">
      <c r="A13" s="102" t="s">
        <v>133</v>
      </c>
      <c r="B13" s="103"/>
      <c r="C13" s="103"/>
      <c r="D13" s="77" t="s">
        <v>134</v>
      </c>
      <c r="E13" s="103">
        <v>0</v>
      </c>
      <c r="F13" s="103">
        <v>0</v>
      </c>
    </row>
    <row r="14" spans="1:7" s="4" customFormat="1" x14ac:dyDescent="0.25">
      <c r="A14" s="102" t="s">
        <v>135</v>
      </c>
      <c r="B14" s="103">
        <v>1029725.9</v>
      </c>
      <c r="C14" s="103">
        <v>1169259.49</v>
      </c>
      <c r="D14" s="77" t="s">
        <v>136</v>
      </c>
      <c r="E14" s="103">
        <v>0</v>
      </c>
      <c r="F14" s="103">
        <v>0</v>
      </c>
    </row>
    <row r="15" spans="1:7" s="21" customFormat="1" ht="12.75" x14ac:dyDescent="0.25">
      <c r="A15" s="102" t="s">
        <v>137</v>
      </c>
      <c r="B15" s="103">
        <v>75036.78</v>
      </c>
      <c r="C15" s="103">
        <v>72972.55</v>
      </c>
      <c r="D15" s="77" t="s">
        <v>138</v>
      </c>
      <c r="E15" s="103"/>
      <c r="F15" s="103"/>
    </row>
    <row r="16" spans="1:7" s="128" customFormat="1" ht="9" customHeight="1" x14ac:dyDescent="0.25">
      <c r="A16" s="138" t="s">
        <v>210</v>
      </c>
      <c r="B16" s="103"/>
      <c r="C16" s="103"/>
      <c r="D16" s="139" t="s">
        <v>213</v>
      </c>
      <c r="E16" s="103">
        <v>0</v>
      </c>
      <c r="F16" s="133"/>
    </row>
    <row r="17" spans="1:6" s="134" customFormat="1" ht="9" customHeight="1" x14ac:dyDescent="0.25">
      <c r="A17" s="138" t="s">
        <v>211</v>
      </c>
      <c r="B17" s="103"/>
      <c r="C17" s="103"/>
      <c r="D17" s="139"/>
      <c r="E17" s="133"/>
      <c r="F17" s="133"/>
    </row>
    <row r="18" spans="1:6" s="21" customFormat="1" ht="38.25" x14ac:dyDescent="0.25">
      <c r="A18" s="102" t="s">
        <v>139</v>
      </c>
      <c r="B18" s="103">
        <v>0</v>
      </c>
      <c r="C18" s="103">
        <v>0</v>
      </c>
      <c r="D18" s="77"/>
      <c r="E18" s="103"/>
      <c r="F18" s="103"/>
    </row>
    <row r="19" spans="1:6" s="21" customFormat="1" ht="25.5" x14ac:dyDescent="0.25">
      <c r="A19" s="102" t="s">
        <v>140</v>
      </c>
      <c r="B19" s="103">
        <v>20000</v>
      </c>
      <c r="C19" s="103">
        <v>0</v>
      </c>
      <c r="D19" s="77" t="s">
        <v>141</v>
      </c>
      <c r="E19" s="103">
        <f>30439+15636.75</f>
        <v>46075.75</v>
      </c>
      <c r="F19" s="103">
        <v>46182.720000000001</v>
      </c>
    </row>
    <row r="20" spans="1:6" s="21" customFormat="1" ht="25.5" x14ac:dyDescent="0.25">
      <c r="A20" s="102" t="s">
        <v>142</v>
      </c>
      <c r="B20" s="103">
        <v>22706.75</v>
      </c>
      <c r="C20" s="103">
        <v>15816.91</v>
      </c>
      <c r="D20" s="77" t="s">
        <v>143</v>
      </c>
      <c r="E20" s="103">
        <f>22949.5+822238+10200</f>
        <v>855387.5</v>
      </c>
      <c r="F20" s="103">
        <f>5742+797890.5+14451.84</f>
        <v>818084.34</v>
      </c>
    </row>
    <row r="21" spans="1:6" s="21" customFormat="1" ht="12.75" x14ac:dyDescent="0.25">
      <c r="A21" s="102" t="s">
        <v>144</v>
      </c>
      <c r="B21" s="103">
        <v>44235.25</v>
      </c>
      <c r="C21" s="103">
        <v>2066</v>
      </c>
      <c r="D21" s="77" t="s">
        <v>145</v>
      </c>
      <c r="E21" s="103"/>
      <c r="F21" s="103"/>
    </row>
    <row r="22" spans="1:6" s="21" customFormat="1" ht="38.25" x14ac:dyDescent="0.25">
      <c r="A22" s="102" t="s">
        <v>146</v>
      </c>
      <c r="B22" s="103">
        <v>0</v>
      </c>
      <c r="C22" s="103">
        <v>0</v>
      </c>
      <c r="D22" s="77" t="s">
        <v>147</v>
      </c>
      <c r="E22" s="103">
        <f>868790.83+8030</f>
        <v>876820.83</v>
      </c>
      <c r="F22" s="103">
        <f>837792.51+12760</f>
        <v>850552.51</v>
      </c>
    </row>
    <row r="23" spans="1:6" s="4" customFormat="1" ht="38.25" x14ac:dyDescent="0.25">
      <c r="A23" s="102" t="s">
        <v>148</v>
      </c>
      <c r="B23" s="103">
        <v>0</v>
      </c>
      <c r="C23" s="103">
        <v>0</v>
      </c>
      <c r="D23" s="77" t="s">
        <v>149</v>
      </c>
      <c r="E23" s="103">
        <f>6665+5140.4+13349.88</f>
        <v>25155.279999999999</v>
      </c>
      <c r="F23" s="103">
        <f>180-2+15498+5069+54353.06</f>
        <v>75098.06</v>
      </c>
    </row>
    <row r="24" spans="1:6" s="21" customFormat="1" ht="12.75" x14ac:dyDescent="0.25">
      <c r="A24" s="102"/>
      <c r="B24" s="103"/>
      <c r="C24" s="103"/>
      <c r="D24" s="77" t="s">
        <v>150</v>
      </c>
      <c r="E24" s="103">
        <v>18966.03</v>
      </c>
      <c r="F24" s="103">
        <v>44235.25</v>
      </c>
    </row>
    <row r="25" spans="1:6" s="21" customFormat="1" ht="14.25" x14ac:dyDescent="0.25">
      <c r="A25" s="104" t="s">
        <v>151</v>
      </c>
      <c r="B25" s="164">
        <f>+B11+B12+B13+B14+B15+B20+B21+B19</f>
        <v>1831506.97</v>
      </c>
      <c r="C25" s="164">
        <f>+C11+C12+C13+C14+C15+C20+C21+C19</f>
        <v>1908315.45</v>
      </c>
      <c r="D25" s="78" t="s">
        <v>152</v>
      </c>
      <c r="E25" s="105">
        <f>E24+E23+E22+E21+E20+E19+E15+E14+E13+E12+E11</f>
        <v>1822405.39</v>
      </c>
      <c r="F25" s="109">
        <f>SUM(F11:F24)</f>
        <v>1834152.88</v>
      </c>
    </row>
    <row r="26" spans="1:6" s="4" customFormat="1" x14ac:dyDescent="0.25">
      <c r="A26" s="106"/>
      <c r="B26" s="107"/>
      <c r="C26" s="107"/>
      <c r="D26" s="79"/>
      <c r="E26" s="107"/>
      <c r="F26" s="107"/>
    </row>
    <row r="27" spans="1:6" s="3" customFormat="1" ht="28.5" x14ac:dyDescent="0.25">
      <c r="A27" s="108"/>
      <c r="B27" s="107"/>
      <c r="C27" s="109"/>
      <c r="D27" s="78" t="s">
        <v>153</v>
      </c>
      <c r="E27" s="105">
        <f>E25-B25</f>
        <v>-9101.5800000000745</v>
      </c>
      <c r="F27" s="109">
        <f>F25-C25</f>
        <v>-74162.570000000065</v>
      </c>
    </row>
    <row r="28" spans="1:6" s="3" customFormat="1" x14ac:dyDescent="0.25">
      <c r="A28" s="108"/>
      <c r="B28" s="107"/>
      <c r="C28" s="109"/>
      <c r="D28" s="80"/>
      <c r="E28" s="107"/>
      <c r="F28" s="109"/>
    </row>
    <row r="29" spans="1:6" s="3" customFormat="1" ht="30" x14ac:dyDescent="0.25">
      <c r="A29" s="98" t="s">
        <v>154</v>
      </c>
      <c r="B29" s="107"/>
      <c r="C29" s="109"/>
      <c r="D29" s="75" t="s">
        <v>155</v>
      </c>
      <c r="E29" s="107"/>
      <c r="F29" s="109"/>
    </row>
    <row r="30" spans="1:6" s="3" customFormat="1" x14ac:dyDescent="0.25">
      <c r="A30" s="101"/>
      <c r="B30" s="107"/>
      <c r="C30" s="109"/>
      <c r="D30" s="76"/>
      <c r="E30" s="107"/>
      <c r="F30" s="109"/>
    </row>
    <row r="31" spans="1:6" s="3" customFormat="1" ht="25.5" x14ac:dyDescent="0.25">
      <c r="A31" s="102" t="s">
        <v>129</v>
      </c>
      <c r="B31" s="103">
        <v>0</v>
      </c>
      <c r="C31" s="103">
        <v>0</v>
      </c>
      <c r="D31" s="77" t="s">
        <v>156</v>
      </c>
      <c r="E31" s="103">
        <v>0</v>
      </c>
      <c r="F31" s="103">
        <v>0</v>
      </c>
    </row>
    <row r="32" spans="1:6" s="3" customFormat="1" x14ac:dyDescent="0.25">
      <c r="A32" s="102" t="s">
        <v>131</v>
      </c>
      <c r="B32" s="103">
        <v>0</v>
      </c>
      <c r="C32" s="103">
        <v>0</v>
      </c>
      <c r="D32" s="77" t="s">
        <v>157</v>
      </c>
      <c r="E32" s="103">
        <v>0</v>
      </c>
      <c r="F32" s="103">
        <v>0</v>
      </c>
    </row>
    <row r="33" spans="1:6" s="4" customFormat="1" ht="27" customHeight="1" x14ac:dyDescent="0.25">
      <c r="A33" s="102" t="s">
        <v>133</v>
      </c>
      <c r="B33" s="103">
        <v>0</v>
      </c>
      <c r="C33" s="103">
        <v>0</v>
      </c>
      <c r="D33" s="77" t="s">
        <v>158</v>
      </c>
      <c r="E33" s="103">
        <v>0</v>
      </c>
      <c r="F33" s="103">
        <v>0</v>
      </c>
    </row>
    <row r="34" spans="1:6" s="4" customFormat="1" ht="14.25" customHeight="1" x14ac:dyDescent="0.25">
      <c r="A34" s="102" t="s">
        <v>135</v>
      </c>
      <c r="B34" s="103">
        <f>SUM(B35)</f>
        <v>0</v>
      </c>
      <c r="C34" s="103">
        <v>0</v>
      </c>
      <c r="D34" s="77" t="s">
        <v>159</v>
      </c>
      <c r="E34" s="103">
        <v>0</v>
      </c>
      <c r="F34" s="103">
        <v>0</v>
      </c>
    </row>
    <row r="35" spans="1:6" s="4" customFormat="1" ht="25.5" customHeight="1" x14ac:dyDescent="0.25">
      <c r="A35" s="102"/>
      <c r="B35" s="103"/>
      <c r="C35" s="103"/>
      <c r="D35" s="77"/>
      <c r="E35" s="103"/>
      <c r="F35" s="103"/>
    </row>
    <row r="36" spans="1:6" s="4" customFormat="1" ht="12" customHeight="1" x14ac:dyDescent="0.25">
      <c r="A36" s="102" t="s">
        <v>137</v>
      </c>
      <c r="B36" s="103">
        <v>0</v>
      </c>
      <c r="C36" s="103">
        <v>0</v>
      </c>
      <c r="D36" s="77" t="s">
        <v>160</v>
      </c>
      <c r="E36" s="103">
        <v>0</v>
      </c>
      <c r="F36" s="103">
        <v>0</v>
      </c>
    </row>
    <row r="37" spans="1:6" s="4" customFormat="1" ht="12" customHeight="1" x14ac:dyDescent="0.25">
      <c r="A37" s="102" t="s">
        <v>139</v>
      </c>
      <c r="B37" s="103">
        <v>0</v>
      </c>
      <c r="C37" s="103">
        <v>0</v>
      </c>
      <c r="D37" s="77"/>
      <c r="E37" s="103"/>
      <c r="F37" s="103"/>
    </row>
    <row r="38" spans="1:6" s="4" customFormat="1" ht="25.5" x14ac:dyDescent="0.25">
      <c r="A38" s="102" t="s">
        <v>140</v>
      </c>
      <c r="B38" s="103">
        <v>0</v>
      </c>
      <c r="C38" s="103">
        <v>0</v>
      </c>
      <c r="D38" s="77" t="s">
        <v>161</v>
      </c>
      <c r="E38" s="103">
        <v>0</v>
      </c>
      <c r="F38" s="103">
        <v>0</v>
      </c>
    </row>
    <row r="39" spans="1:6" s="4" customFormat="1" x14ac:dyDescent="0.25">
      <c r="A39" s="102" t="s">
        <v>142</v>
      </c>
      <c r="B39" s="103">
        <v>0</v>
      </c>
      <c r="C39" s="103">
        <v>0</v>
      </c>
      <c r="D39" s="77" t="s">
        <v>162</v>
      </c>
      <c r="E39" s="103">
        <v>0</v>
      </c>
      <c r="F39" s="103">
        <v>0</v>
      </c>
    </row>
    <row r="40" spans="1:6" s="4" customFormat="1" x14ac:dyDescent="0.25">
      <c r="A40" s="102" t="s">
        <v>144</v>
      </c>
      <c r="B40" s="103">
        <v>0</v>
      </c>
      <c r="C40" s="103">
        <v>0</v>
      </c>
      <c r="D40" s="77"/>
      <c r="E40" s="103"/>
      <c r="F40" s="103"/>
    </row>
    <row r="41" spans="1:6" s="4" customFormat="1" ht="15.75" customHeight="1" x14ac:dyDescent="0.25">
      <c r="A41" s="104" t="s">
        <v>151</v>
      </c>
      <c r="B41" s="105">
        <f>B31+B32+B33+B34+B36+B37+B38+B39+B40</f>
        <v>0</v>
      </c>
      <c r="C41" s="105">
        <f>SUM(C31:C40)</f>
        <v>0</v>
      </c>
      <c r="D41" s="78" t="s">
        <v>152</v>
      </c>
      <c r="E41" s="105">
        <f>E39+E38+E36+E34+E33+E32+E31</f>
        <v>0</v>
      </c>
      <c r="F41" s="105">
        <f>SUM(F31:F39)</f>
        <v>0</v>
      </c>
    </row>
    <row r="42" spans="1:6" s="4" customFormat="1" ht="28.5" x14ac:dyDescent="0.25">
      <c r="A42" s="110"/>
      <c r="B42" s="107"/>
      <c r="C42" s="107"/>
      <c r="D42" s="78" t="s">
        <v>163</v>
      </c>
      <c r="E42" s="105">
        <f>E41-B41</f>
        <v>0</v>
      </c>
      <c r="F42" s="105">
        <f>F41-C41</f>
        <v>0</v>
      </c>
    </row>
    <row r="43" spans="1:6" s="3" customFormat="1" x14ac:dyDescent="0.25">
      <c r="A43" s="110"/>
      <c r="B43" s="107"/>
      <c r="C43" s="107"/>
      <c r="D43" s="81"/>
      <c r="E43" s="107"/>
      <c r="F43" s="107"/>
    </row>
    <row r="44" spans="1:6" s="3" customFormat="1" ht="30" x14ac:dyDescent="0.25">
      <c r="A44" s="98" t="s">
        <v>164</v>
      </c>
      <c r="B44" s="107"/>
      <c r="C44" s="109"/>
      <c r="D44" s="75" t="s">
        <v>165</v>
      </c>
      <c r="E44" s="107"/>
      <c r="F44" s="109"/>
    </row>
    <row r="45" spans="1:6" s="3" customFormat="1" x14ac:dyDescent="0.25">
      <c r="A45" s="111"/>
      <c r="B45" s="107"/>
      <c r="C45" s="109"/>
      <c r="D45" s="82"/>
      <c r="E45" s="107"/>
      <c r="F45" s="109"/>
    </row>
    <row r="46" spans="1:6" s="3" customFormat="1" ht="25.5" x14ac:dyDescent="0.25">
      <c r="A46" s="102" t="s">
        <v>166</v>
      </c>
      <c r="B46" s="103">
        <v>0</v>
      </c>
      <c r="C46" s="103">
        <v>0</v>
      </c>
      <c r="D46" s="77" t="s">
        <v>167</v>
      </c>
      <c r="E46" s="103">
        <v>0</v>
      </c>
      <c r="F46" s="103">
        <v>0</v>
      </c>
    </row>
    <row r="47" spans="1:6" s="3" customFormat="1" ht="25.5" x14ac:dyDescent="0.25">
      <c r="A47" s="102" t="s">
        <v>168</v>
      </c>
      <c r="B47" s="103">
        <v>0</v>
      </c>
      <c r="C47" s="103">
        <v>0</v>
      </c>
      <c r="D47" s="77" t="s">
        <v>169</v>
      </c>
      <c r="E47" s="103">
        <v>0</v>
      </c>
      <c r="F47" s="103">
        <v>0</v>
      </c>
    </row>
    <row r="48" spans="1:6" s="4" customFormat="1" x14ac:dyDescent="0.25">
      <c r="A48" s="112" t="s">
        <v>170</v>
      </c>
      <c r="B48" s="103">
        <v>0</v>
      </c>
      <c r="C48" s="103">
        <v>0</v>
      </c>
      <c r="D48" s="83" t="s">
        <v>171</v>
      </c>
      <c r="E48" s="103">
        <v>0</v>
      </c>
      <c r="F48" s="103">
        <v>0</v>
      </c>
    </row>
    <row r="49" spans="1:6" s="4" customFormat="1" x14ac:dyDescent="0.25">
      <c r="A49" s="104" t="s">
        <v>151</v>
      </c>
      <c r="B49" s="105">
        <f>SUM(B46:B48)</f>
        <v>0</v>
      </c>
      <c r="C49" s="105">
        <f>SUM(C46:C48)</f>
        <v>0</v>
      </c>
      <c r="D49" s="78" t="s">
        <v>151</v>
      </c>
      <c r="E49" s="105">
        <f>E48+E47+E46</f>
        <v>0</v>
      </c>
      <c r="F49" s="105">
        <f>SUM(F46:F48)</f>
        <v>0</v>
      </c>
    </row>
    <row r="50" spans="1:6" s="4" customFormat="1" x14ac:dyDescent="0.25">
      <c r="A50" s="106"/>
      <c r="B50" s="107"/>
      <c r="C50" s="109"/>
      <c r="D50" s="79"/>
      <c r="E50" s="107"/>
      <c r="F50" s="109"/>
    </row>
    <row r="51" spans="1:6" s="3" customFormat="1" ht="28.5" x14ac:dyDescent="0.25">
      <c r="A51" s="113"/>
      <c r="B51" s="107"/>
      <c r="C51" s="109"/>
      <c r="D51" s="78" t="s">
        <v>172</v>
      </c>
      <c r="E51" s="105">
        <f>E49-B49</f>
        <v>0</v>
      </c>
      <c r="F51" s="105">
        <f>F49-C49</f>
        <v>0</v>
      </c>
    </row>
    <row r="52" spans="1:6" s="3" customFormat="1" x14ac:dyDescent="0.25">
      <c r="A52" s="113"/>
      <c r="B52" s="107"/>
      <c r="C52" s="109"/>
      <c r="D52" s="84"/>
      <c r="E52" s="107"/>
      <c r="F52" s="109"/>
    </row>
    <row r="53" spans="1:6" s="3" customFormat="1" ht="44.25" x14ac:dyDescent="0.25">
      <c r="A53" s="98" t="s">
        <v>173</v>
      </c>
      <c r="B53" s="107"/>
      <c r="C53" s="109"/>
      <c r="D53" s="75" t="s">
        <v>174</v>
      </c>
      <c r="E53" s="107"/>
      <c r="F53" s="109"/>
    </row>
    <row r="54" spans="1:6" s="3" customFormat="1" x14ac:dyDescent="0.25">
      <c r="A54" s="111"/>
      <c r="B54" s="107"/>
      <c r="C54" s="109"/>
      <c r="D54" s="82"/>
      <c r="E54" s="107"/>
      <c r="F54" s="109"/>
    </row>
    <row r="55" spans="1:6" s="3" customFormat="1" x14ac:dyDescent="0.25">
      <c r="A55" s="102" t="s">
        <v>175</v>
      </c>
      <c r="B55" s="103">
        <v>832.85</v>
      </c>
      <c r="C55" s="103">
        <v>28.35</v>
      </c>
      <c r="D55" s="77" t="s">
        <v>176</v>
      </c>
      <c r="E55" s="103"/>
      <c r="F55" s="103">
        <v>1557.59</v>
      </c>
    </row>
    <row r="56" spans="1:6" s="21" customFormat="1" ht="12.75" x14ac:dyDescent="0.25">
      <c r="A56" s="102" t="s">
        <v>177</v>
      </c>
      <c r="B56" s="103">
        <v>0</v>
      </c>
      <c r="C56" s="103">
        <v>0</v>
      </c>
      <c r="D56" s="77" t="s">
        <v>178</v>
      </c>
      <c r="E56" s="103"/>
      <c r="F56" s="103"/>
    </row>
    <row r="57" spans="1:6" s="21" customFormat="1" ht="12.75" x14ac:dyDescent="0.25">
      <c r="A57" s="112" t="s">
        <v>179</v>
      </c>
      <c r="B57" s="103">
        <v>0</v>
      </c>
      <c r="C57" s="103">
        <v>0</v>
      </c>
      <c r="D57" s="83" t="s">
        <v>179</v>
      </c>
      <c r="E57" s="103">
        <v>14400</v>
      </c>
      <c r="F57" s="103">
        <v>7200</v>
      </c>
    </row>
    <row r="58" spans="1:6" s="4" customFormat="1" x14ac:dyDescent="0.25">
      <c r="A58" s="112" t="s">
        <v>180</v>
      </c>
      <c r="B58" s="103">
        <v>0</v>
      </c>
      <c r="C58" s="103">
        <v>0</v>
      </c>
      <c r="D58" s="83" t="s">
        <v>180</v>
      </c>
      <c r="E58" s="103"/>
      <c r="F58" s="103"/>
    </row>
    <row r="59" spans="1:6" s="4" customFormat="1" ht="25.5" x14ac:dyDescent="0.25">
      <c r="A59" s="112" t="s">
        <v>181</v>
      </c>
      <c r="B59" s="103">
        <v>0</v>
      </c>
      <c r="C59" s="103">
        <v>0</v>
      </c>
      <c r="D59" s="83" t="s">
        <v>182</v>
      </c>
      <c r="E59" s="103"/>
      <c r="F59" s="103"/>
    </row>
    <row r="60" spans="1:6" s="4" customFormat="1" x14ac:dyDescent="0.25">
      <c r="A60" s="112" t="s">
        <v>183</v>
      </c>
      <c r="B60" s="103">
        <v>0</v>
      </c>
      <c r="C60" s="103">
        <v>0</v>
      </c>
      <c r="D60" s="85"/>
      <c r="E60" s="103"/>
      <c r="F60" s="103"/>
    </row>
    <row r="61" spans="1:6" s="4" customFormat="1" x14ac:dyDescent="0.25">
      <c r="A61" s="104" t="s">
        <v>151</v>
      </c>
      <c r="B61" s="105">
        <f>SUM(B55:B60)</f>
        <v>832.85</v>
      </c>
      <c r="C61" s="105">
        <f>SUM(C55:C60)</f>
        <v>28.35</v>
      </c>
      <c r="D61" s="78" t="s">
        <v>151</v>
      </c>
      <c r="E61" s="105">
        <f>E59+E58+E57+E56+E55</f>
        <v>14400</v>
      </c>
      <c r="F61" s="109">
        <f>SUM(F55:F59)</f>
        <v>8757.59</v>
      </c>
    </row>
    <row r="62" spans="1:6" s="4" customFormat="1" x14ac:dyDescent="0.25">
      <c r="A62" s="106"/>
      <c r="B62" s="107"/>
      <c r="C62" s="109"/>
      <c r="D62" s="79"/>
      <c r="E62" s="107"/>
      <c r="F62" s="109"/>
    </row>
    <row r="63" spans="1:6" s="3" customFormat="1" ht="28.5" x14ac:dyDescent="0.25">
      <c r="A63" s="113"/>
      <c r="B63" s="107"/>
      <c r="C63" s="109"/>
      <c r="D63" s="78" t="s">
        <v>184</v>
      </c>
      <c r="E63" s="105">
        <f>E61-B61</f>
        <v>13567.15</v>
      </c>
      <c r="F63" s="109">
        <f>F61-C61</f>
        <v>8729.24</v>
      </c>
    </row>
    <row r="64" spans="1:6" s="3" customFormat="1" x14ac:dyDescent="0.25">
      <c r="A64" s="113"/>
      <c r="B64" s="107"/>
      <c r="C64" s="109"/>
      <c r="D64" s="84"/>
      <c r="E64" s="107"/>
      <c r="F64" s="109"/>
    </row>
    <row r="65" spans="1:6" s="3" customFormat="1" ht="30" x14ac:dyDescent="0.25">
      <c r="A65" s="98" t="s">
        <v>185</v>
      </c>
      <c r="B65" s="107"/>
      <c r="C65" s="109"/>
      <c r="D65" s="75" t="s">
        <v>186</v>
      </c>
      <c r="E65" s="107"/>
      <c r="F65" s="109"/>
    </row>
    <row r="66" spans="1:6" s="3" customFormat="1" x14ac:dyDescent="0.25">
      <c r="A66" s="111"/>
      <c r="B66" s="107"/>
      <c r="C66" s="109"/>
      <c r="D66" s="82"/>
      <c r="E66" s="107"/>
      <c r="F66" s="109"/>
    </row>
    <row r="67" spans="1:6" s="3" customFormat="1" ht="25.5" x14ac:dyDescent="0.25">
      <c r="A67" s="102" t="s">
        <v>129</v>
      </c>
      <c r="B67" s="103">
        <v>0</v>
      </c>
      <c r="C67" s="103">
        <v>0</v>
      </c>
      <c r="D67" s="77" t="s">
        <v>187</v>
      </c>
      <c r="E67" s="103">
        <v>0</v>
      </c>
      <c r="F67" s="103">
        <v>0</v>
      </c>
    </row>
    <row r="68" spans="1:6" s="3" customFormat="1" ht="27" customHeight="1" x14ac:dyDescent="0.25">
      <c r="A68" s="102" t="s">
        <v>131</v>
      </c>
      <c r="B68" s="103">
        <v>0</v>
      </c>
      <c r="C68" s="103">
        <v>0</v>
      </c>
      <c r="D68" s="77" t="s">
        <v>188</v>
      </c>
      <c r="E68" s="103">
        <v>0</v>
      </c>
      <c r="F68" s="103">
        <v>0</v>
      </c>
    </row>
    <row r="69" spans="1:6" s="4" customFormat="1" x14ac:dyDescent="0.25">
      <c r="A69" s="102" t="s">
        <v>133</v>
      </c>
      <c r="B69" s="103">
        <v>0</v>
      </c>
      <c r="C69" s="103">
        <v>0</v>
      </c>
      <c r="D69" s="83"/>
      <c r="E69" s="103"/>
      <c r="F69" s="114"/>
    </row>
    <row r="70" spans="1:6" s="4" customFormat="1" x14ac:dyDescent="0.25">
      <c r="A70" s="102" t="s">
        <v>135</v>
      </c>
      <c r="B70" s="103">
        <v>0</v>
      </c>
      <c r="C70" s="103">
        <v>0</v>
      </c>
      <c r="D70" s="83"/>
      <c r="E70" s="103"/>
      <c r="F70" s="114"/>
    </row>
    <row r="71" spans="1:6" s="4" customFormat="1" x14ac:dyDescent="0.25">
      <c r="A71" s="102" t="s">
        <v>137</v>
      </c>
      <c r="B71" s="103">
        <v>0</v>
      </c>
      <c r="C71" s="103">
        <v>0</v>
      </c>
      <c r="D71" s="83"/>
      <c r="E71" s="103"/>
      <c r="F71" s="114"/>
    </row>
    <row r="72" spans="1:6" s="4" customFormat="1" ht="38.25" x14ac:dyDescent="0.25">
      <c r="A72" s="102" t="s">
        <v>189</v>
      </c>
      <c r="B72" s="103">
        <v>0</v>
      </c>
      <c r="C72" s="103">
        <v>0</v>
      </c>
      <c r="D72" s="83"/>
      <c r="E72" s="103"/>
      <c r="F72" s="114"/>
    </row>
    <row r="73" spans="1:6" s="4" customFormat="1" ht="25.5" x14ac:dyDescent="0.25">
      <c r="A73" s="102" t="s">
        <v>140</v>
      </c>
      <c r="B73" s="103">
        <v>0</v>
      </c>
      <c r="C73" s="103">
        <v>0</v>
      </c>
      <c r="D73" s="85"/>
      <c r="E73" s="103"/>
      <c r="F73" s="114"/>
    </row>
    <row r="74" spans="1:6" s="4" customFormat="1" x14ac:dyDescent="0.25">
      <c r="A74" s="102" t="s">
        <v>190</v>
      </c>
      <c r="B74" s="103">
        <v>0</v>
      </c>
      <c r="C74" s="103">
        <v>0</v>
      </c>
      <c r="D74" s="85"/>
      <c r="E74" s="103"/>
      <c r="F74" s="114"/>
    </row>
    <row r="75" spans="1:6" s="4" customFormat="1" ht="38.25" x14ac:dyDescent="0.25">
      <c r="A75" s="102" t="s">
        <v>191</v>
      </c>
      <c r="B75" s="103">
        <v>0</v>
      </c>
      <c r="C75" s="103">
        <v>0</v>
      </c>
      <c r="D75" s="85"/>
      <c r="E75" s="103"/>
      <c r="F75" s="114"/>
    </row>
    <row r="76" spans="1:6" s="4" customFormat="1" ht="38.25" x14ac:dyDescent="0.25">
      <c r="A76" s="102" t="s">
        <v>192</v>
      </c>
      <c r="B76" s="103">
        <v>0</v>
      </c>
      <c r="C76" s="103">
        <v>0</v>
      </c>
      <c r="D76" s="85"/>
      <c r="E76" s="103"/>
      <c r="F76" s="114"/>
    </row>
    <row r="77" spans="1:6" s="4" customFormat="1" x14ac:dyDescent="0.25">
      <c r="A77" s="104" t="s">
        <v>151</v>
      </c>
      <c r="B77" s="105">
        <f>B76+B75+B74+B73+B72+B71+B70+B69+B68+B67</f>
        <v>0</v>
      </c>
      <c r="C77" s="105">
        <f>SUM(C67:C76)</f>
        <v>0</v>
      </c>
      <c r="D77" s="78" t="s">
        <v>151</v>
      </c>
      <c r="E77" s="105">
        <f>E68+E67</f>
        <v>0</v>
      </c>
      <c r="F77" s="105">
        <f>SUM(F67:F68)</f>
        <v>0</v>
      </c>
    </row>
    <row r="78" spans="1:6" s="4" customFormat="1" x14ac:dyDescent="0.25">
      <c r="A78" s="106"/>
      <c r="B78" s="107"/>
      <c r="C78" s="109"/>
      <c r="D78" s="79"/>
      <c r="E78" s="107"/>
      <c r="F78" s="109"/>
    </row>
    <row r="79" spans="1:6" s="3" customFormat="1" x14ac:dyDescent="0.25">
      <c r="A79" s="115" t="s">
        <v>193</v>
      </c>
      <c r="B79" s="105">
        <f>SUM(B25+B41+B49+B61+B77)</f>
        <v>1832339.82</v>
      </c>
      <c r="C79" s="105">
        <f>SUM(C25+C41+C49+C61+C77)</f>
        <v>1908343.8</v>
      </c>
      <c r="D79" s="86" t="s">
        <v>194</v>
      </c>
      <c r="E79" s="105">
        <f>+E25+E42+E61</f>
        <v>1836805.39</v>
      </c>
      <c r="F79" s="109">
        <f>SUM(F25+F41+F49+F61+F77)</f>
        <v>1842910.47</v>
      </c>
    </row>
    <row r="80" spans="1:6" s="3" customFormat="1" ht="28.5" x14ac:dyDescent="0.25">
      <c r="A80" s="113"/>
      <c r="B80" s="107"/>
      <c r="C80" s="109"/>
      <c r="D80" s="78" t="s">
        <v>195</v>
      </c>
      <c r="E80" s="109">
        <f>E79-B79</f>
        <v>4465.5699999998324</v>
      </c>
      <c r="F80" s="109">
        <f>F79-C79</f>
        <v>-65433.330000000075</v>
      </c>
    </row>
    <row r="81" spans="1:6" s="3" customFormat="1" x14ac:dyDescent="0.25">
      <c r="A81" s="113"/>
      <c r="B81" s="107"/>
      <c r="C81" s="109"/>
      <c r="D81" s="87"/>
      <c r="E81" s="107"/>
      <c r="F81" s="107"/>
    </row>
    <row r="82" spans="1:6" s="3" customFormat="1" x14ac:dyDescent="0.25">
      <c r="A82" s="116"/>
      <c r="B82" s="107"/>
      <c r="C82" s="107"/>
      <c r="D82" s="88" t="s">
        <v>196</v>
      </c>
      <c r="E82" s="114">
        <f>SUM(E83:E83)</f>
        <v>1206</v>
      </c>
      <c r="F82" s="114">
        <f>SUM(F83:F83)</f>
        <v>0</v>
      </c>
    </row>
    <row r="83" spans="1:6" s="129" customFormat="1" ht="9" customHeight="1" x14ac:dyDescent="0.25">
      <c r="A83" s="135"/>
      <c r="B83" s="136"/>
      <c r="C83" s="136"/>
      <c r="D83" s="140" t="s">
        <v>212</v>
      </c>
      <c r="E83" s="103">
        <v>1206</v>
      </c>
      <c r="F83" s="167">
        <v>0</v>
      </c>
    </row>
    <row r="84" spans="1:6" s="3" customFormat="1" ht="28.5" x14ac:dyDescent="0.25">
      <c r="A84" s="113"/>
      <c r="B84" s="99"/>
      <c r="C84" s="100"/>
      <c r="D84" s="78" t="s">
        <v>197</v>
      </c>
      <c r="E84" s="109">
        <f>E80-E82</f>
        <v>3259.5699999998324</v>
      </c>
      <c r="F84" s="109">
        <f>F80-F82</f>
        <v>-65433.330000000075</v>
      </c>
    </row>
    <row r="85" spans="1:6" s="20" customFormat="1" ht="12.75" x14ac:dyDescent="0.25">
      <c r="A85" s="110"/>
      <c r="B85" s="96"/>
      <c r="C85" s="97"/>
      <c r="D85" s="81"/>
      <c r="E85" s="96"/>
      <c r="F85" s="97"/>
    </row>
    <row r="86" spans="1:6" s="20" customFormat="1" ht="12.75" x14ac:dyDescent="0.25">
      <c r="A86" s="110"/>
      <c r="B86" s="96"/>
      <c r="C86" s="97"/>
      <c r="D86" s="110"/>
      <c r="E86" s="96"/>
      <c r="F86" s="97"/>
    </row>
    <row r="87" spans="1:6" s="3" customFormat="1" x14ac:dyDescent="0.25">
      <c r="A87" s="179" t="s">
        <v>198</v>
      </c>
      <c r="B87" s="179"/>
      <c r="C87" s="179"/>
      <c r="D87" s="179"/>
      <c r="E87" s="179"/>
      <c r="F87" s="179"/>
    </row>
    <row r="88" spans="1:6" s="3" customFormat="1" x14ac:dyDescent="0.25">
      <c r="A88" s="110"/>
      <c r="B88" s="117"/>
      <c r="C88" s="137"/>
      <c r="D88" s="110"/>
      <c r="E88" s="117"/>
      <c r="F88" s="118"/>
    </row>
    <row r="89" spans="1:6" s="3" customFormat="1" ht="15.75" customHeight="1" x14ac:dyDescent="0.25">
      <c r="A89" s="63"/>
      <c r="B89" s="69">
        <v>2021</v>
      </c>
      <c r="C89" s="69">
        <v>2020</v>
      </c>
      <c r="D89" s="72"/>
      <c r="E89" s="69">
        <v>2021</v>
      </c>
      <c r="F89" s="69">
        <v>2020</v>
      </c>
    </row>
    <row r="90" spans="1:6" s="3" customFormat="1" x14ac:dyDescent="0.25">
      <c r="A90" s="93"/>
      <c r="B90" s="119"/>
      <c r="C90" s="119"/>
      <c r="D90" s="73"/>
      <c r="E90" s="119"/>
      <c r="F90" s="119"/>
    </row>
    <row r="91" spans="1:6" s="3" customFormat="1" x14ac:dyDescent="0.25">
      <c r="A91" s="120" t="s">
        <v>199</v>
      </c>
      <c r="B91" s="117"/>
      <c r="C91" s="117"/>
      <c r="D91" s="89" t="s">
        <v>200</v>
      </c>
      <c r="E91" s="117"/>
      <c r="F91" s="117"/>
    </row>
    <row r="92" spans="1:6" s="3" customFormat="1" x14ac:dyDescent="0.25">
      <c r="A92" s="98"/>
      <c r="B92" s="117"/>
      <c r="C92" s="118"/>
      <c r="D92" s="75"/>
      <c r="E92" s="117"/>
      <c r="F92" s="118"/>
    </row>
    <row r="93" spans="1:6" s="3" customFormat="1" ht="25.5" x14ac:dyDescent="0.25">
      <c r="A93" s="102" t="s">
        <v>201</v>
      </c>
      <c r="B93" s="121">
        <v>0</v>
      </c>
      <c r="C93" s="121">
        <v>0</v>
      </c>
      <c r="D93" s="77" t="s">
        <v>201</v>
      </c>
      <c r="E93" s="121"/>
      <c r="F93" s="121">
        <v>0</v>
      </c>
    </row>
    <row r="94" spans="1:6" s="3" customFormat="1" x14ac:dyDescent="0.25">
      <c r="A94" s="122" t="s">
        <v>202</v>
      </c>
      <c r="B94" s="121">
        <v>0</v>
      </c>
      <c r="C94" s="121">
        <v>0</v>
      </c>
      <c r="D94" s="77" t="s">
        <v>202</v>
      </c>
      <c r="E94" s="121">
        <v>0</v>
      </c>
      <c r="F94" s="121">
        <v>0</v>
      </c>
    </row>
    <row r="95" spans="1:6" s="4" customFormat="1" x14ac:dyDescent="0.25">
      <c r="A95" s="71" t="s">
        <v>151</v>
      </c>
      <c r="B95" s="70">
        <f>SUM(B93:B94)</f>
        <v>0</v>
      </c>
      <c r="C95" s="70">
        <f>SUM(C93:C94)</f>
        <v>0</v>
      </c>
      <c r="D95" s="90" t="s">
        <v>151</v>
      </c>
      <c r="E95" s="172">
        <f>SUM(E93:E94)</f>
        <v>0</v>
      </c>
      <c r="F95" s="70">
        <f>SUM(F93:F94)</f>
        <v>0</v>
      </c>
    </row>
    <row r="96" spans="1:6" s="4" customFormat="1" x14ac:dyDescent="0.25">
      <c r="A96" s="91"/>
      <c r="B96" s="92"/>
      <c r="C96" s="92"/>
      <c r="D96" s="91"/>
      <c r="E96" s="92"/>
      <c r="F96" s="92"/>
    </row>
    <row r="97" spans="1:6" s="3" customFormat="1" x14ac:dyDescent="0.25">
      <c r="A97" s="91"/>
      <c r="B97" s="92"/>
      <c r="C97" s="92"/>
      <c r="D97" s="91"/>
      <c r="E97" s="92"/>
      <c r="F97" s="92"/>
    </row>
    <row r="98" spans="1:6" s="5" customFormat="1" hidden="1" x14ac:dyDescent="0.25">
      <c r="A98" s="91"/>
      <c r="B98" s="92"/>
      <c r="C98" s="92"/>
      <c r="D98" s="91"/>
      <c r="E98" s="92"/>
      <c r="F98" s="92"/>
    </row>
    <row r="99" spans="1:6" s="5" customFormat="1" hidden="1" x14ac:dyDescent="0.25">
      <c r="A99" s="91"/>
      <c r="B99" s="92"/>
      <c r="C99" s="92"/>
      <c r="D99" s="91"/>
      <c r="E99" s="92"/>
      <c r="F99" s="92"/>
    </row>
    <row r="100" spans="1:6" s="5" customFormat="1" hidden="1" x14ac:dyDescent="0.25">
      <c r="A100" s="91"/>
      <c r="B100" s="92"/>
      <c r="C100" s="92"/>
      <c r="D100" s="91"/>
      <c r="E100" s="92"/>
      <c r="F100" s="92"/>
    </row>
    <row r="101" spans="1:6" s="5" customFormat="1" hidden="1" x14ac:dyDescent="0.25">
      <c r="A101" s="91"/>
      <c r="B101" s="92"/>
      <c r="C101" s="92"/>
      <c r="D101" s="91"/>
      <c r="E101" s="92"/>
      <c r="F101" s="92"/>
    </row>
    <row r="102" spans="1:6" s="5" customFormat="1" hidden="1" x14ac:dyDescent="0.25">
      <c r="A102" s="91"/>
      <c r="B102" s="92"/>
      <c r="C102" s="92"/>
      <c r="D102" s="91"/>
      <c r="E102" s="92"/>
      <c r="F102" s="92"/>
    </row>
    <row r="103" spans="1:6" s="5" customFormat="1" hidden="1" x14ac:dyDescent="0.25">
      <c r="A103" s="91"/>
      <c r="B103" s="92"/>
      <c r="C103" s="92"/>
      <c r="D103" s="91"/>
      <c r="E103" s="92"/>
      <c r="F103" s="92"/>
    </row>
    <row r="104" spans="1:6" s="5" customFormat="1" hidden="1" x14ac:dyDescent="0.25">
      <c r="A104" s="91"/>
      <c r="B104" s="92"/>
      <c r="C104" s="92"/>
      <c r="D104" s="91"/>
      <c r="E104" s="92"/>
      <c r="F104" s="92"/>
    </row>
    <row r="105" spans="1:6" s="5" customFormat="1" hidden="1" x14ac:dyDescent="0.25">
      <c r="A105" s="91"/>
      <c r="B105" s="92"/>
      <c r="C105" s="92"/>
      <c r="D105" s="91"/>
      <c r="E105" s="92"/>
      <c r="F105" s="92"/>
    </row>
    <row r="106" spans="1:6" s="5" customFormat="1" hidden="1" x14ac:dyDescent="0.25">
      <c r="A106" s="91"/>
      <c r="B106" s="92"/>
      <c r="C106" s="92"/>
      <c r="D106" s="91"/>
      <c r="E106" s="92"/>
      <c r="F106" s="92"/>
    </row>
    <row r="107" spans="1:6" s="5" customFormat="1" hidden="1" x14ac:dyDescent="0.25">
      <c r="A107" s="91"/>
      <c r="B107" s="92"/>
      <c r="C107" s="92"/>
      <c r="D107" s="91"/>
      <c r="E107" s="92"/>
      <c r="F107" s="92"/>
    </row>
    <row r="108" spans="1:6" s="5" customFormat="1" hidden="1" x14ac:dyDescent="0.25">
      <c r="A108" s="91"/>
      <c r="B108" s="92"/>
      <c r="C108" s="92"/>
      <c r="D108" s="91"/>
      <c r="E108" s="92"/>
      <c r="F108" s="92"/>
    </row>
    <row r="109" spans="1:6" x14ac:dyDescent="0.25">
      <c r="A109" s="91"/>
      <c r="B109" s="92"/>
      <c r="C109" s="92"/>
      <c r="D109" s="91"/>
      <c r="E109" s="92"/>
      <c r="F109" s="92"/>
    </row>
    <row r="110" spans="1:6" x14ac:dyDescent="0.25">
      <c r="A110" s="91"/>
      <c r="B110" s="92"/>
      <c r="C110" s="92"/>
      <c r="D110" s="91"/>
      <c r="E110" s="92"/>
      <c r="F110" s="92"/>
    </row>
    <row r="111" spans="1:6" x14ac:dyDescent="0.25">
      <c r="A111" s="91"/>
      <c r="B111" s="92"/>
      <c r="C111" s="92"/>
      <c r="D111" s="91"/>
      <c r="E111" s="92"/>
      <c r="F111" s="92"/>
    </row>
    <row r="112" spans="1:6" x14ac:dyDescent="0.25">
      <c r="A112" s="91"/>
      <c r="B112" s="92"/>
      <c r="C112" s="92"/>
      <c r="D112" s="91"/>
      <c r="E112" s="92"/>
      <c r="F112" s="92"/>
    </row>
    <row r="113" spans="1:6" x14ac:dyDescent="0.25">
      <c r="A113" s="91"/>
      <c r="B113" s="92"/>
      <c r="C113" s="92"/>
      <c r="D113" s="91"/>
      <c r="E113" s="92"/>
      <c r="F113" s="92"/>
    </row>
    <row r="114" spans="1:6" x14ac:dyDescent="0.25">
      <c r="A114" s="91"/>
      <c r="B114" s="92"/>
      <c r="C114" s="92"/>
      <c r="D114" s="91"/>
      <c r="E114" s="92"/>
      <c r="F114" s="92"/>
    </row>
    <row r="115" spans="1:6" x14ac:dyDescent="0.25">
      <c r="A115" s="91"/>
      <c r="B115" s="92"/>
      <c r="C115" s="92"/>
      <c r="D115" s="91"/>
      <c r="E115" s="92"/>
      <c r="F115" s="92"/>
    </row>
    <row r="116" spans="1:6" x14ac:dyDescent="0.25">
      <c r="A116" s="91"/>
      <c r="B116" s="92"/>
      <c r="C116" s="92"/>
      <c r="D116" s="91"/>
      <c r="E116" s="92"/>
      <c r="F116" s="92"/>
    </row>
    <row r="117" spans="1:6" x14ac:dyDescent="0.25">
      <c r="A117" s="91"/>
      <c r="B117" s="92"/>
      <c r="C117" s="92"/>
      <c r="D117" s="91"/>
      <c r="E117" s="92"/>
      <c r="F117" s="92"/>
    </row>
    <row r="118" spans="1:6" x14ac:dyDescent="0.25">
      <c r="A118" s="91"/>
      <c r="B118" s="92"/>
      <c r="C118" s="92"/>
      <c r="D118" s="91"/>
      <c r="E118" s="92"/>
      <c r="F118" s="92"/>
    </row>
    <row r="119" spans="1:6" x14ac:dyDescent="0.25">
      <c r="A119" s="91"/>
      <c r="B119" s="92"/>
      <c r="C119" s="92"/>
      <c r="D119" s="91"/>
      <c r="E119" s="92"/>
      <c r="F119" s="92"/>
    </row>
    <row r="120" spans="1:6" x14ac:dyDescent="0.25">
      <c r="A120" s="91"/>
      <c r="B120" s="92"/>
      <c r="C120" s="92"/>
      <c r="D120" s="91"/>
      <c r="E120" s="92"/>
      <c r="F120" s="92"/>
    </row>
    <row r="121" spans="1:6" x14ac:dyDescent="0.25">
      <c r="A121" s="91"/>
      <c r="B121" s="92"/>
      <c r="C121" s="92"/>
      <c r="D121" s="91"/>
      <c r="E121" s="92"/>
      <c r="F121" s="92"/>
    </row>
    <row r="122" spans="1:6" x14ac:dyDescent="0.25">
      <c r="A122" s="91"/>
      <c r="B122" s="92"/>
      <c r="C122" s="92"/>
      <c r="D122" s="91"/>
      <c r="E122" s="92"/>
      <c r="F122" s="92"/>
    </row>
    <row r="123" spans="1:6" x14ac:dyDescent="0.25">
      <c r="A123" s="91"/>
      <c r="B123" s="92"/>
      <c r="C123" s="92"/>
      <c r="D123" s="91"/>
      <c r="E123" s="92"/>
      <c r="F123" s="92"/>
    </row>
    <row r="124" spans="1:6" x14ac:dyDescent="0.25">
      <c r="A124" s="91"/>
      <c r="B124" s="92"/>
      <c r="C124" s="92"/>
      <c r="D124" s="91"/>
      <c r="E124" s="92"/>
      <c r="F124" s="92"/>
    </row>
    <row r="125" spans="1:6" x14ac:dyDescent="0.25">
      <c r="A125" s="91"/>
      <c r="B125" s="92"/>
      <c r="C125" s="92"/>
      <c r="D125" s="91"/>
      <c r="E125" s="92"/>
      <c r="F125" s="92"/>
    </row>
    <row r="126" spans="1:6" x14ac:dyDescent="0.25">
      <c r="A126" s="91"/>
      <c r="B126" s="92"/>
      <c r="C126" s="92"/>
      <c r="D126" s="91"/>
      <c r="E126" s="92"/>
      <c r="F126" s="92"/>
    </row>
    <row r="127" spans="1:6" x14ac:dyDescent="0.25">
      <c r="A127" s="91"/>
      <c r="B127" s="92"/>
      <c r="C127" s="92"/>
      <c r="D127" s="91"/>
      <c r="E127" s="92"/>
      <c r="F127" s="92"/>
    </row>
    <row r="128" spans="1:6" x14ac:dyDescent="0.25">
      <c r="A128" s="91"/>
      <c r="B128" s="92"/>
      <c r="C128" s="92"/>
      <c r="D128" s="91"/>
      <c r="E128" s="92"/>
      <c r="F128" s="92"/>
    </row>
    <row r="129" spans="1:6" x14ac:dyDescent="0.25">
      <c r="A129" s="91"/>
      <c r="B129" s="92"/>
      <c r="C129" s="92"/>
      <c r="D129" s="91"/>
      <c r="E129" s="92"/>
      <c r="F129" s="92"/>
    </row>
    <row r="130" spans="1:6" x14ac:dyDescent="0.25">
      <c r="A130" s="91"/>
      <c r="B130" s="92"/>
      <c r="C130" s="92"/>
      <c r="D130" s="91"/>
      <c r="E130" s="92"/>
      <c r="F130" s="92"/>
    </row>
    <row r="131" spans="1:6" x14ac:dyDescent="0.25">
      <c r="A131" s="91"/>
      <c r="B131" s="92"/>
      <c r="C131" s="92"/>
      <c r="D131" s="91"/>
      <c r="E131" s="92"/>
      <c r="F131" s="92"/>
    </row>
    <row r="132" spans="1:6" x14ac:dyDescent="0.25">
      <c r="A132" s="91"/>
      <c r="B132" s="92"/>
      <c r="C132" s="92"/>
      <c r="D132" s="91"/>
      <c r="E132" s="92"/>
      <c r="F132" s="92"/>
    </row>
    <row r="133" spans="1:6" x14ac:dyDescent="0.25">
      <c r="A133" s="91"/>
      <c r="B133" s="92"/>
      <c r="C133" s="92"/>
      <c r="D133" s="91"/>
      <c r="E133" s="92"/>
      <c r="F133" s="92"/>
    </row>
    <row r="134" spans="1:6" x14ac:dyDescent="0.25">
      <c r="A134" s="91"/>
      <c r="B134" s="92"/>
      <c r="C134" s="92"/>
      <c r="D134" s="91"/>
      <c r="E134" s="92"/>
      <c r="F134" s="92"/>
    </row>
    <row r="135" spans="1:6" x14ac:dyDescent="0.25">
      <c r="A135" s="91"/>
      <c r="B135" s="92"/>
      <c r="C135" s="92"/>
      <c r="D135" s="91"/>
      <c r="E135" s="92"/>
      <c r="F135" s="92"/>
    </row>
    <row r="136" spans="1:6" x14ac:dyDescent="0.25">
      <c r="A136" s="91"/>
      <c r="B136" s="92"/>
      <c r="C136" s="92"/>
      <c r="D136" s="91"/>
      <c r="E136" s="92"/>
      <c r="F136" s="92"/>
    </row>
    <row r="137" spans="1:6" x14ac:dyDescent="0.25">
      <c r="A137" s="91"/>
      <c r="B137" s="92"/>
      <c r="C137" s="92"/>
      <c r="D137" s="91"/>
      <c r="E137" s="92"/>
      <c r="F137" s="92"/>
    </row>
    <row r="138" spans="1:6" x14ac:dyDescent="0.25">
      <c r="A138" s="91"/>
      <c r="B138" s="92"/>
      <c r="C138" s="92"/>
      <c r="D138" s="91"/>
      <c r="E138" s="92"/>
      <c r="F138" s="92"/>
    </row>
    <row r="139" spans="1:6" x14ac:dyDescent="0.25">
      <c r="A139" s="91"/>
      <c r="B139" s="92"/>
      <c r="C139" s="92"/>
      <c r="D139" s="91"/>
      <c r="E139" s="92"/>
      <c r="F139" s="92"/>
    </row>
    <row r="140" spans="1:6" x14ac:dyDescent="0.25">
      <c r="A140" s="91"/>
      <c r="B140" s="92"/>
      <c r="C140" s="92"/>
      <c r="D140" s="91"/>
      <c r="E140" s="92"/>
      <c r="F140" s="92"/>
    </row>
    <row r="141" spans="1:6" x14ac:dyDescent="0.25">
      <c r="A141" s="91"/>
      <c r="B141" s="92"/>
      <c r="C141" s="92"/>
      <c r="D141" s="91"/>
      <c r="E141" s="92"/>
      <c r="F141" s="92"/>
    </row>
    <row r="142" spans="1:6" x14ac:dyDescent="0.25">
      <c r="A142" s="91"/>
      <c r="B142" s="92"/>
      <c r="C142" s="92"/>
      <c r="D142" s="91"/>
      <c r="E142" s="92"/>
      <c r="F142" s="92"/>
    </row>
    <row r="143" spans="1:6" x14ac:dyDescent="0.25">
      <c r="A143" s="91"/>
      <c r="B143" s="92"/>
      <c r="C143" s="92"/>
      <c r="D143" s="91"/>
      <c r="E143" s="92"/>
      <c r="F143" s="92"/>
    </row>
    <row r="144" spans="1:6" x14ac:dyDescent="0.25">
      <c r="A144" s="91"/>
      <c r="B144" s="92"/>
      <c r="C144" s="92"/>
      <c r="D144" s="91"/>
      <c r="E144" s="92"/>
      <c r="F144" s="92"/>
    </row>
    <row r="145" spans="1:6" x14ac:dyDescent="0.25">
      <c r="A145" s="91"/>
      <c r="B145" s="92"/>
      <c r="C145" s="92"/>
      <c r="D145" s="91"/>
      <c r="E145" s="92"/>
      <c r="F145" s="92"/>
    </row>
    <row r="146" spans="1:6" x14ac:dyDescent="0.25">
      <c r="A146" s="91"/>
      <c r="B146" s="92"/>
      <c r="C146" s="92"/>
      <c r="D146" s="91"/>
      <c r="E146" s="92"/>
      <c r="F146" s="92"/>
    </row>
    <row r="147" spans="1:6" x14ac:dyDescent="0.25">
      <c r="A147" s="91"/>
      <c r="B147" s="92"/>
      <c r="C147" s="92"/>
      <c r="D147" s="91"/>
      <c r="E147" s="92"/>
      <c r="F147" s="92"/>
    </row>
    <row r="148" spans="1:6" x14ac:dyDescent="0.25">
      <c r="A148" s="91"/>
      <c r="B148" s="92"/>
      <c r="C148" s="92"/>
      <c r="D148" s="91"/>
      <c r="E148" s="92"/>
      <c r="F148" s="92"/>
    </row>
    <row r="149" spans="1:6" x14ac:dyDescent="0.25">
      <c r="A149" s="91"/>
      <c r="B149" s="92"/>
      <c r="C149" s="92"/>
      <c r="D149" s="91"/>
      <c r="E149" s="92"/>
      <c r="F149" s="92"/>
    </row>
    <row r="150" spans="1:6" x14ac:dyDescent="0.25">
      <c r="A150" s="91"/>
      <c r="B150" s="92"/>
      <c r="C150" s="92"/>
      <c r="D150" s="91"/>
      <c r="E150" s="92"/>
      <c r="F150" s="92"/>
    </row>
    <row r="151" spans="1:6" x14ac:dyDescent="0.25">
      <c r="A151" s="91"/>
      <c r="B151" s="92"/>
      <c r="C151" s="92"/>
      <c r="D151" s="91"/>
      <c r="E151" s="92"/>
      <c r="F151" s="92"/>
    </row>
    <row r="152" spans="1:6" x14ac:dyDescent="0.25">
      <c r="A152" s="91"/>
      <c r="B152" s="92"/>
      <c r="C152" s="92"/>
      <c r="D152" s="91"/>
      <c r="E152" s="92"/>
      <c r="F152" s="92"/>
    </row>
    <row r="153" spans="1:6" x14ac:dyDescent="0.25">
      <c r="A153" s="91"/>
      <c r="B153" s="92"/>
      <c r="C153" s="92"/>
      <c r="D153" s="91"/>
      <c r="E153" s="92"/>
      <c r="F153" s="92"/>
    </row>
    <row r="154" spans="1:6" x14ac:dyDescent="0.25">
      <c r="A154" s="91"/>
      <c r="B154" s="92"/>
      <c r="C154" s="92"/>
      <c r="D154" s="91"/>
      <c r="E154" s="92"/>
      <c r="F154" s="92"/>
    </row>
    <row r="155" spans="1:6" x14ac:dyDescent="0.25">
      <c r="A155" s="91"/>
      <c r="B155" s="92"/>
      <c r="C155" s="92"/>
      <c r="D155" s="91"/>
      <c r="E155" s="92"/>
      <c r="F155" s="92"/>
    </row>
    <row r="156" spans="1:6" x14ac:dyDescent="0.25">
      <c r="A156" s="91"/>
      <c r="B156" s="92"/>
      <c r="C156" s="92"/>
      <c r="D156" s="91"/>
      <c r="E156" s="92"/>
      <c r="F156" s="92"/>
    </row>
    <row r="157" spans="1:6" x14ac:dyDescent="0.25">
      <c r="A157" s="91"/>
      <c r="B157" s="92"/>
      <c r="C157" s="92"/>
      <c r="D157" s="91"/>
      <c r="E157" s="92"/>
      <c r="F157" s="92"/>
    </row>
    <row r="158" spans="1:6" x14ac:dyDescent="0.25">
      <c r="A158" s="91"/>
      <c r="B158" s="92"/>
      <c r="C158" s="92"/>
      <c r="D158" s="91"/>
      <c r="E158" s="92"/>
      <c r="F158" s="92"/>
    </row>
    <row r="159" spans="1:6" x14ac:dyDescent="0.25">
      <c r="A159" s="91"/>
      <c r="B159" s="92"/>
      <c r="C159" s="92"/>
      <c r="D159" s="91"/>
      <c r="E159" s="92"/>
      <c r="F159" s="92"/>
    </row>
    <row r="160" spans="1:6" x14ac:dyDescent="0.25">
      <c r="A160" s="91"/>
      <c r="B160" s="92"/>
      <c r="C160" s="92"/>
      <c r="D160" s="91"/>
      <c r="E160" s="92"/>
      <c r="F160" s="92"/>
    </row>
    <row r="161" spans="1:6" x14ac:dyDescent="0.25">
      <c r="A161" s="91"/>
      <c r="B161" s="92"/>
      <c r="C161" s="92"/>
      <c r="D161" s="91"/>
      <c r="E161" s="92"/>
      <c r="F161" s="92"/>
    </row>
    <row r="162" spans="1:6" x14ac:dyDescent="0.25">
      <c r="A162" s="91"/>
      <c r="B162" s="92"/>
      <c r="C162" s="92"/>
      <c r="D162" s="91"/>
      <c r="E162" s="92"/>
      <c r="F162" s="92"/>
    </row>
    <row r="163" spans="1:6" x14ac:dyDescent="0.25">
      <c r="A163" s="91"/>
      <c r="B163" s="92"/>
      <c r="C163" s="92"/>
      <c r="D163" s="91"/>
      <c r="E163" s="92"/>
      <c r="F163" s="92"/>
    </row>
    <row r="164" spans="1:6" x14ac:dyDescent="0.25">
      <c r="A164" s="91"/>
      <c r="B164" s="92"/>
      <c r="C164" s="92"/>
      <c r="D164" s="91"/>
      <c r="E164" s="92"/>
      <c r="F164" s="92"/>
    </row>
    <row r="165" spans="1:6" x14ac:dyDescent="0.25">
      <c r="A165" s="91"/>
      <c r="B165" s="92"/>
      <c r="C165" s="92"/>
      <c r="D165" s="91"/>
      <c r="E165" s="92"/>
      <c r="F165" s="92"/>
    </row>
    <row r="166" spans="1:6" x14ac:dyDescent="0.25">
      <c r="A166" s="91"/>
      <c r="B166" s="92"/>
      <c r="C166" s="92"/>
      <c r="D166" s="91"/>
      <c r="E166" s="92"/>
      <c r="F166" s="92"/>
    </row>
    <row r="167" spans="1:6" x14ac:dyDescent="0.25">
      <c r="A167" s="91"/>
      <c r="B167" s="92"/>
      <c r="C167" s="92"/>
      <c r="D167" s="91"/>
      <c r="E167" s="92"/>
      <c r="F167" s="92"/>
    </row>
    <row r="168" spans="1:6" x14ac:dyDescent="0.25">
      <c r="A168" s="91"/>
      <c r="B168" s="92"/>
      <c r="C168" s="92"/>
      <c r="D168" s="91"/>
      <c r="E168" s="92"/>
      <c r="F168" s="92"/>
    </row>
    <row r="169" spans="1:6" x14ac:dyDescent="0.25">
      <c r="A169" s="91"/>
      <c r="B169" s="92"/>
      <c r="C169" s="92"/>
      <c r="D169" s="91"/>
      <c r="E169" s="92"/>
      <c r="F169" s="92"/>
    </row>
    <row r="170" spans="1:6" x14ac:dyDescent="0.25">
      <c r="A170" s="91"/>
      <c r="B170" s="92"/>
      <c r="C170" s="92"/>
      <c r="D170" s="91"/>
      <c r="E170" s="92"/>
      <c r="F170" s="92"/>
    </row>
    <row r="171" spans="1:6" x14ac:dyDescent="0.25">
      <c r="A171" s="91"/>
      <c r="B171" s="92"/>
      <c r="C171" s="92"/>
      <c r="D171" s="91"/>
      <c r="E171" s="92"/>
      <c r="F171" s="92"/>
    </row>
    <row r="172" spans="1:6" x14ac:dyDescent="0.25">
      <c r="A172" s="91"/>
      <c r="B172" s="92"/>
      <c r="C172" s="92"/>
      <c r="D172" s="91"/>
      <c r="E172" s="92"/>
      <c r="F172" s="92"/>
    </row>
    <row r="173" spans="1:6" x14ac:dyDescent="0.25">
      <c r="A173" s="91"/>
      <c r="B173" s="92"/>
      <c r="C173" s="92"/>
      <c r="D173" s="91"/>
      <c r="E173" s="92"/>
      <c r="F173" s="92"/>
    </row>
    <row r="174" spans="1:6" x14ac:dyDescent="0.25">
      <c r="A174" s="91"/>
      <c r="B174" s="92"/>
      <c r="C174" s="92"/>
      <c r="D174" s="91"/>
      <c r="E174" s="92"/>
      <c r="F174" s="92"/>
    </row>
    <row r="175" spans="1:6" x14ac:dyDescent="0.25">
      <c r="A175" s="91"/>
      <c r="B175" s="92"/>
      <c r="C175" s="92"/>
      <c r="D175" s="91"/>
      <c r="E175" s="92"/>
      <c r="F175" s="92"/>
    </row>
    <row r="176" spans="1: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sheetData>
  <mergeCells count="4">
    <mergeCell ref="A3:F3"/>
    <mergeCell ref="A87:F87"/>
    <mergeCell ref="A1:G1"/>
    <mergeCell ref="A2:G2"/>
  </mergeCells>
  <pageMargins left="0.70866141732283472" right="0.70866141732283472" top="0.74803149606299213" bottom="0.74803149606299213" header="0.31496062992125984" footer="0.31496062992125984"/>
  <pageSetup paperSize="9" scale="90" orientation="landscape" r:id="rId1"/>
  <headerFooter>
    <oddFooter>&amp;LFONDAZIONE ONLUS CASA DI RIPOSO LEANDRA
BILANCIO DI ESERCIZIO 2021&amp;RRendiconto gestionale
Pag. &amp;P di &amp;N</oddFooter>
  </headerFooter>
  <rowBreaks count="2" manualBreakCount="2">
    <brk id="43" max="16383" man="1"/>
    <brk id="78"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78"/>
  <sheetViews>
    <sheetView zoomScaleNormal="100" zoomScaleSheetLayoutView="150" workbookViewId="0">
      <selection sqref="A1:F1"/>
    </sheetView>
  </sheetViews>
  <sheetFormatPr defaultColWidth="0" defaultRowHeight="15" zeroHeight="1" x14ac:dyDescent="0.25"/>
  <cols>
    <col min="1" max="1" width="25.5703125" style="58" bestFit="1" customWidth="1"/>
    <col min="2" max="2" width="12.28515625" style="56" bestFit="1" customWidth="1"/>
    <col min="3" max="3" width="8.42578125" style="56" customWidth="1"/>
    <col min="4" max="4" width="28" style="58" customWidth="1"/>
    <col min="5" max="5" width="12.7109375" style="56" bestFit="1" customWidth="1"/>
    <col min="6" max="6" width="12.42578125" style="56" customWidth="1"/>
    <col min="7" max="16384" width="9.28515625" style="2" hidden="1"/>
  </cols>
  <sheetData>
    <row r="1" spans="1:6" s="1" customFormat="1" ht="18.75" customHeight="1" x14ac:dyDescent="0.25">
      <c r="A1" s="180" t="s">
        <v>223</v>
      </c>
      <c r="B1" s="181"/>
      <c r="C1" s="181"/>
      <c r="D1" s="181"/>
      <c r="E1" s="181"/>
      <c r="F1" s="181"/>
    </row>
    <row r="2" spans="1:6" s="3" customFormat="1" x14ac:dyDescent="0.25">
      <c r="A2" s="91"/>
      <c r="B2" s="92"/>
      <c r="C2" s="92"/>
      <c r="D2" s="91"/>
      <c r="E2" s="92"/>
      <c r="F2" s="92"/>
    </row>
    <row r="3" spans="1:6" s="3" customFormat="1" ht="19.5" customHeight="1" x14ac:dyDescent="0.25">
      <c r="A3" s="178" t="s">
        <v>224</v>
      </c>
      <c r="B3" s="178"/>
      <c r="C3" s="178"/>
      <c r="D3" s="178"/>
      <c r="E3" s="178"/>
      <c r="F3" s="178"/>
    </row>
    <row r="4" spans="1:6" s="3" customFormat="1" x14ac:dyDescent="0.25">
      <c r="A4" s="61"/>
      <c r="B4" s="59"/>
      <c r="C4" s="60"/>
      <c r="D4" s="61"/>
      <c r="E4" s="59"/>
      <c r="F4" s="60"/>
    </row>
    <row r="5" spans="1:6" s="3" customFormat="1" x14ac:dyDescent="0.25">
      <c r="A5" s="63"/>
      <c r="B5" s="62">
        <v>2021</v>
      </c>
      <c r="C5" s="62">
        <v>2020</v>
      </c>
      <c r="D5" s="72"/>
      <c r="E5" s="62">
        <v>2021</v>
      </c>
      <c r="F5" s="62">
        <v>2020</v>
      </c>
    </row>
    <row r="6" spans="1:6" s="3" customFormat="1" x14ac:dyDescent="0.25">
      <c r="A6" s="93"/>
      <c r="B6" s="94"/>
      <c r="C6" s="94"/>
      <c r="D6" s="73"/>
      <c r="E6" s="94"/>
      <c r="F6" s="94"/>
    </row>
    <row r="7" spans="1:6" s="3" customFormat="1" ht="15.75" x14ac:dyDescent="0.25">
      <c r="A7" s="95" t="s">
        <v>227</v>
      </c>
      <c r="B7" s="96"/>
      <c r="C7" s="97"/>
      <c r="D7" s="74" t="s">
        <v>228</v>
      </c>
      <c r="E7" s="96"/>
      <c r="F7" s="97"/>
    </row>
    <row r="8" spans="1:6" s="3" customFormat="1" ht="15.75" x14ac:dyDescent="0.25">
      <c r="A8" s="95"/>
      <c r="B8" s="96"/>
      <c r="C8" s="97"/>
      <c r="D8" s="74"/>
      <c r="E8" s="96"/>
      <c r="F8" s="97"/>
    </row>
    <row r="9" spans="1:6" s="3" customFormat="1" ht="29.25" x14ac:dyDescent="0.25">
      <c r="A9" s="98" t="s">
        <v>225</v>
      </c>
      <c r="B9" s="99"/>
      <c r="C9" s="100"/>
      <c r="D9" s="75" t="s">
        <v>229</v>
      </c>
      <c r="E9" s="99"/>
      <c r="F9" s="100"/>
    </row>
    <row r="10" spans="1:6" s="3" customFormat="1" x14ac:dyDescent="0.25">
      <c r="A10" s="101"/>
      <c r="B10" s="99"/>
      <c r="C10" s="99"/>
      <c r="D10" s="76"/>
      <c r="E10" s="99"/>
      <c r="F10" s="99"/>
    </row>
    <row r="11" spans="1:6" s="4" customFormat="1" ht="24.75" customHeight="1" x14ac:dyDescent="0.25">
      <c r="A11" s="102" t="s">
        <v>129</v>
      </c>
      <c r="B11" s="103">
        <v>0</v>
      </c>
      <c r="C11" s="103">
        <v>0</v>
      </c>
      <c r="D11" s="145" t="s">
        <v>230</v>
      </c>
      <c r="E11" s="103">
        <v>0</v>
      </c>
      <c r="F11" s="103">
        <v>0</v>
      </c>
    </row>
    <row r="12" spans="1:6" s="4" customFormat="1" ht="25.5" x14ac:dyDescent="0.25">
      <c r="A12" s="102" t="s">
        <v>131</v>
      </c>
      <c r="B12" s="103">
        <v>0</v>
      </c>
      <c r="C12" s="103">
        <v>0</v>
      </c>
      <c r="D12" s="145" t="s">
        <v>232</v>
      </c>
      <c r="E12" s="103">
        <v>0</v>
      </c>
      <c r="F12" s="103">
        <v>0</v>
      </c>
    </row>
    <row r="13" spans="1:6" s="4" customFormat="1" ht="38.25" x14ac:dyDescent="0.25">
      <c r="A13" s="102" t="s">
        <v>133</v>
      </c>
      <c r="B13" s="103">
        <v>0</v>
      </c>
      <c r="C13" s="103">
        <v>0</v>
      </c>
      <c r="D13" s="145" t="s">
        <v>231</v>
      </c>
      <c r="E13" s="103">
        <v>0</v>
      </c>
      <c r="F13" s="103">
        <v>0</v>
      </c>
    </row>
    <row r="14" spans="1:6" s="4" customFormat="1" x14ac:dyDescent="0.25">
      <c r="A14" s="102" t="s">
        <v>135</v>
      </c>
      <c r="B14" s="103">
        <v>0</v>
      </c>
      <c r="C14" s="103">
        <v>0</v>
      </c>
      <c r="D14" s="77" t="s">
        <v>136</v>
      </c>
      <c r="E14" s="103">
        <v>0</v>
      </c>
      <c r="F14" s="103">
        <v>0</v>
      </c>
    </row>
    <row r="15" spans="1:6" s="21" customFormat="1" ht="12.75" x14ac:dyDescent="0.25">
      <c r="A15" s="144" t="s">
        <v>226</v>
      </c>
      <c r="B15" s="103">
        <v>0</v>
      </c>
      <c r="C15" s="103">
        <v>0</v>
      </c>
      <c r="D15" s="145" t="s">
        <v>233</v>
      </c>
      <c r="E15" s="103">
        <v>0</v>
      </c>
      <c r="F15" s="103">
        <v>0</v>
      </c>
    </row>
    <row r="16" spans="1:6" s="21" customFormat="1" ht="12.75" x14ac:dyDescent="0.25">
      <c r="A16" s="102"/>
      <c r="B16" s="103"/>
      <c r="C16" s="103"/>
      <c r="D16" s="77" t="s">
        <v>141</v>
      </c>
      <c r="E16" s="103">
        <v>0</v>
      </c>
      <c r="F16" s="103">
        <v>0</v>
      </c>
    </row>
    <row r="17" spans="1:6" s="21" customFormat="1" ht="25.5" x14ac:dyDescent="0.25">
      <c r="A17" s="102"/>
      <c r="B17" s="103"/>
      <c r="C17" s="103"/>
      <c r="D17" s="145" t="s">
        <v>234</v>
      </c>
      <c r="E17" s="103">
        <v>0</v>
      </c>
      <c r="F17" s="103">
        <v>0</v>
      </c>
    </row>
    <row r="18" spans="1:6" s="21" customFormat="1" ht="12.75" x14ac:dyDescent="0.25">
      <c r="A18" s="102"/>
      <c r="B18" s="103"/>
      <c r="C18" s="103"/>
      <c r="D18" s="77" t="s">
        <v>145</v>
      </c>
      <c r="E18" s="103">
        <v>0</v>
      </c>
      <c r="F18" s="103">
        <v>0</v>
      </c>
    </row>
    <row r="19" spans="1:6" s="21" customFormat="1" ht="25.5" x14ac:dyDescent="0.25">
      <c r="A19" s="102"/>
      <c r="B19" s="103"/>
      <c r="C19" s="103"/>
      <c r="D19" s="145" t="s">
        <v>235</v>
      </c>
      <c r="E19" s="103">
        <v>0</v>
      </c>
      <c r="F19" s="103">
        <v>0</v>
      </c>
    </row>
    <row r="20" spans="1:6" s="4" customFormat="1" x14ac:dyDescent="0.25">
      <c r="A20" s="102"/>
      <c r="B20" s="103"/>
      <c r="C20" s="103"/>
      <c r="D20" s="145" t="s">
        <v>236</v>
      </c>
      <c r="E20" s="103">
        <v>0</v>
      </c>
      <c r="F20" s="103">
        <v>0</v>
      </c>
    </row>
    <row r="21" spans="1:6" s="21" customFormat="1" ht="14.25" x14ac:dyDescent="0.25">
      <c r="A21" s="104" t="s">
        <v>151</v>
      </c>
      <c r="B21" s="103">
        <v>0</v>
      </c>
      <c r="C21" s="105">
        <f>SUM(C11:C20)</f>
        <v>0</v>
      </c>
      <c r="D21" s="78" t="s">
        <v>152</v>
      </c>
      <c r="E21" s="114">
        <v>0</v>
      </c>
      <c r="F21" s="105">
        <f>SUM(F11:F20)</f>
        <v>0</v>
      </c>
    </row>
    <row r="22" spans="1:6" s="4" customFormat="1" x14ac:dyDescent="0.25">
      <c r="A22" s="106"/>
      <c r="B22" s="107"/>
      <c r="C22" s="107"/>
      <c r="D22" s="79"/>
      <c r="E22" s="107"/>
      <c r="F22" s="107"/>
    </row>
    <row r="23" spans="1:6" s="3" customFormat="1" ht="28.5" x14ac:dyDescent="0.25">
      <c r="A23" s="108"/>
      <c r="B23" s="107"/>
      <c r="C23" s="109"/>
      <c r="D23" s="78" t="s">
        <v>153</v>
      </c>
      <c r="E23" s="105">
        <f>E21-B21</f>
        <v>0</v>
      </c>
      <c r="F23" s="105">
        <f>F21-C21</f>
        <v>0</v>
      </c>
    </row>
    <row r="24" spans="1:6" s="3" customFormat="1" x14ac:dyDescent="0.25">
      <c r="A24" s="108"/>
      <c r="B24" s="107"/>
      <c r="C24" s="109"/>
      <c r="D24" s="80"/>
      <c r="E24" s="107"/>
      <c r="F24" s="109"/>
    </row>
    <row r="25" spans="1:6" s="3" customFormat="1" ht="29.25" x14ac:dyDescent="0.25">
      <c r="A25" s="98" t="s">
        <v>237</v>
      </c>
      <c r="B25" s="107"/>
      <c r="C25" s="109"/>
      <c r="D25" s="75" t="s">
        <v>238</v>
      </c>
      <c r="E25" s="107"/>
      <c r="F25" s="109"/>
    </row>
    <row r="26" spans="1:6" s="3" customFormat="1" x14ac:dyDescent="0.25">
      <c r="A26" s="101"/>
      <c r="B26" s="107"/>
      <c r="C26" s="109"/>
      <c r="D26" s="76"/>
      <c r="E26" s="107"/>
      <c r="F26" s="109"/>
    </row>
    <row r="27" spans="1:6" s="3" customFormat="1" ht="38.25" x14ac:dyDescent="0.25">
      <c r="A27" s="102" t="s">
        <v>129</v>
      </c>
      <c r="B27" s="103">
        <v>0</v>
      </c>
      <c r="C27" s="103">
        <v>0</v>
      </c>
      <c r="D27" s="145" t="s">
        <v>240</v>
      </c>
      <c r="E27" s="103">
        <v>0</v>
      </c>
      <c r="F27" s="103">
        <v>0</v>
      </c>
    </row>
    <row r="28" spans="1:6" s="3" customFormat="1" x14ac:dyDescent="0.25">
      <c r="A28" s="102" t="s">
        <v>131</v>
      </c>
      <c r="B28" s="103">
        <v>0</v>
      </c>
      <c r="C28" s="103">
        <v>0</v>
      </c>
      <c r="D28" s="77" t="s">
        <v>157</v>
      </c>
      <c r="E28" s="103">
        <v>0</v>
      </c>
      <c r="F28" s="103">
        <v>0</v>
      </c>
    </row>
    <row r="29" spans="1:6" s="4" customFormat="1" ht="27" customHeight="1" x14ac:dyDescent="0.25">
      <c r="A29" s="102" t="s">
        <v>133</v>
      </c>
      <c r="B29" s="103">
        <v>0</v>
      </c>
      <c r="C29" s="103">
        <v>0</v>
      </c>
      <c r="D29" s="145" t="s">
        <v>241</v>
      </c>
      <c r="E29" s="103"/>
      <c r="F29" s="103">
        <v>0</v>
      </c>
    </row>
    <row r="30" spans="1:6" s="4" customFormat="1" ht="14.25" customHeight="1" x14ac:dyDescent="0.25">
      <c r="A30" s="102" t="s">
        <v>135</v>
      </c>
      <c r="B30" s="103">
        <v>0</v>
      </c>
      <c r="C30" s="103">
        <v>0</v>
      </c>
      <c r="D30" s="77" t="s">
        <v>159</v>
      </c>
      <c r="E30" s="103">
        <v>0</v>
      </c>
      <c r="F30" s="103">
        <v>0</v>
      </c>
    </row>
    <row r="31" spans="1:6" s="4" customFormat="1" ht="28.15" customHeight="1" x14ac:dyDescent="0.25">
      <c r="A31" s="144" t="s">
        <v>239</v>
      </c>
      <c r="B31" s="103">
        <v>0</v>
      </c>
      <c r="C31" s="103">
        <v>0</v>
      </c>
      <c r="D31" s="145" t="s">
        <v>242</v>
      </c>
      <c r="E31" s="103">
        <v>0</v>
      </c>
      <c r="F31" s="103">
        <v>0</v>
      </c>
    </row>
    <row r="32" spans="1:6" s="4" customFormat="1" x14ac:dyDescent="0.25">
      <c r="A32" s="102"/>
      <c r="B32" s="103"/>
      <c r="C32" s="103"/>
      <c r="D32" s="145" t="s">
        <v>243</v>
      </c>
      <c r="E32" s="103">
        <v>0</v>
      </c>
      <c r="F32" s="103">
        <v>0</v>
      </c>
    </row>
    <row r="33" spans="1:6" s="4" customFormat="1" x14ac:dyDescent="0.25">
      <c r="A33" s="102"/>
      <c r="B33" s="103"/>
      <c r="C33" s="103"/>
      <c r="D33" s="77"/>
      <c r="E33" s="103"/>
      <c r="F33" s="103"/>
    </row>
    <row r="34" spans="1:6" s="4" customFormat="1" ht="15.75" customHeight="1" x14ac:dyDescent="0.25">
      <c r="A34" s="104" t="s">
        <v>151</v>
      </c>
      <c r="B34" s="105">
        <v>0</v>
      </c>
      <c r="C34" s="105">
        <f>SUM(C27:C33)</f>
        <v>0</v>
      </c>
      <c r="D34" s="78" t="s">
        <v>152</v>
      </c>
      <c r="E34" s="105">
        <v>0</v>
      </c>
      <c r="F34" s="105">
        <f>SUM(F27:F32)</f>
        <v>0</v>
      </c>
    </row>
    <row r="35" spans="1:6" s="4" customFormat="1" ht="28.5" x14ac:dyDescent="0.25">
      <c r="A35" s="110"/>
      <c r="B35" s="107"/>
      <c r="C35" s="107"/>
      <c r="D35" s="78" t="s">
        <v>163</v>
      </c>
      <c r="E35" s="105">
        <f>E34-B34</f>
        <v>0</v>
      </c>
      <c r="F35" s="105">
        <f>F34-C34</f>
        <v>0</v>
      </c>
    </row>
    <row r="36" spans="1:6" s="3" customFormat="1" x14ac:dyDescent="0.25">
      <c r="A36" s="110"/>
      <c r="B36" s="107"/>
      <c r="C36" s="107"/>
      <c r="D36" s="81"/>
      <c r="E36" s="107"/>
      <c r="F36" s="107"/>
    </row>
    <row r="37" spans="1:6" s="3" customFormat="1" ht="29.25" x14ac:dyDescent="0.25">
      <c r="A37" s="98" t="s">
        <v>245</v>
      </c>
      <c r="B37" s="107"/>
      <c r="C37" s="109"/>
      <c r="D37" s="75" t="s">
        <v>244</v>
      </c>
      <c r="E37" s="107"/>
      <c r="F37" s="109"/>
    </row>
    <row r="38" spans="1:6" s="3" customFormat="1" x14ac:dyDescent="0.25">
      <c r="A38" s="111"/>
      <c r="B38" s="107"/>
      <c r="C38" s="109"/>
      <c r="D38" s="82"/>
      <c r="E38" s="107"/>
      <c r="F38" s="109"/>
    </row>
    <row r="39" spans="1:6" s="3" customFormat="1" ht="25.5" x14ac:dyDescent="0.25">
      <c r="A39" s="144" t="s">
        <v>246</v>
      </c>
      <c r="B39" s="103">
        <v>0</v>
      </c>
      <c r="C39" s="103">
        <v>0</v>
      </c>
      <c r="D39" s="145" t="s">
        <v>249</v>
      </c>
      <c r="E39" s="103">
        <v>0</v>
      </c>
      <c r="F39" s="103">
        <v>0</v>
      </c>
    </row>
    <row r="40" spans="1:6" s="3" customFormat="1" ht="25.5" x14ac:dyDescent="0.25">
      <c r="A40" s="144" t="s">
        <v>247</v>
      </c>
      <c r="B40" s="103">
        <v>0</v>
      </c>
      <c r="C40" s="103">
        <v>0</v>
      </c>
      <c r="D40" s="145" t="s">
        <v>250</v>
      </c>
      <c r="E40" s="103">
        <v>0</v>
      </c>
      <c r="F40" s="103">
        <v>0</v>
      </c>
    </row>
    <row r="41" spans="1:6" s="4" customFormat="1" x14ac:dyDescent="0.25">
      <c r="A41" s="146" t="s">
        <v>248</v>
      </c>
      <c r="B41" s="103">
        <v>0</v>
      </c>
      <c r="C41" s="103">
        <v>0</v>
      </c>
      <c r="D41" s="147" t="s">
        <v>251</v>
      </c>
      <c r="E41" s="103">
        <v>0</v>
      </c>
      <c r="F41" s="103">
        <v>0</v>
      </c>
    </row>
    <row r="42" spans="1:6" s="4" customFormat="1" x14ac:dyDescent="0.25">
      <c r="A42" s="104" t="s">
        <v>151</v>
      </c>
      <c r="B42" s="105">
        <f>SUM(B39:B41)</f>
        <v>0</v>
      </c>
      <c r="C42" s="105">
        <f>SUM(C39:C41)</f>
        <v>0</v>
      </c>
      <c r="D42" s="78" t="s">
        <v>151</v>
      </c>
      <c r="E42" s="105">
        <f>E41+E40+E39</f>
        <v>0</v>
      </c>
      <c r="F42" s="105">
        <f>SUM(F39:F41)</f>
        <v>0</v>
      </c>
    </row>
    <row r="43" spans="1:6" s="4" customFormat="1" x14ac:dyDescent="0.25">
      <c r="A43" s="106"/>
      <c r="B43" s="107"/>
      <c r="C43" s="109"/>
      <c r="D43" s="79"/>
      <c r="E43" s="107"/>
      <c r="F43" s="109"/>
    </row>
    <row r="44" spans="1:6" s="3" customFormat="1" ht="28.5" x14ac:dyDescent="0.25">
      <c r="A44" s="113"/>
      <c r="B44" s="107"/>
      <c r="C44" s="109"/>
      <c r="D44" s="78" t="s">
        <v>172</v>
      </c>
      <c r="E44" s="105">
        <f>E42-B42</f>
        <v>0</v>
      </c>
      <c r="F44" s="105">
        <f>F42-C42</f>
        <v>0</v>
      </c>
    </row>
    <row r="45" spans="1:6" s="3" customFormat="1" x14ac:dyDescent="0.25">
      <c r="A45" s="113"/>
      <c r="B45" s="107"/>
      <c r="C45" s="109"/>
      <c r="D45" s="84"/>
      <c r="E45" s="107"/>
      <c r="F45" s="109"/>
    </row>
    <row r="46" spans="1:6" s="3" customFormat="1" ht="43.5" x14ac:dyDescent="0.25">
      <c r="A46" s="98" t="s">
        <v>252</v>
      </c>
      <c r="B46" s="107"/>
      <c r="C46" s="109"/>
      <c r="D46" s="75" t="s">
        <v>253</v>
      </c>
      <c r="E46" s="107"/>
      <c r="F46" s="109"/>
    </row>
    <row r="47" spans="1:6" s="3" customFormat="1" x14ac:dyDescent="0.25">
      <c r="A47" s="111"/>
      <c r="B47" s="107"/>
      <c r="C47" s="109"/>
      <c r="D47" s="82"/>
      <c r="E47" s="107"/>
      <c r="F47" s="109"/>
    </row>
    <row r="48" spans="1:6" s="3" customFormat="1" x14ac:dyDescent="0.25">
      <c r="A48" s="102" t="s">
        <v>175</v>
      </c>
      <c r="B48" s="103">
        <v>0</v>
      </c>
      <c r="C48" s="103">
        <v>0</v>
      </c>
      <c r="D48" s="77" t="s">
        <v>176</v>
      </c>
      <c r="E48" s="103">
        <v>0</v>
      </c>
      <c r="F48" s="103">
        <v>0</v>
      </c>
    </row>
    <row r="49" spans="1:6" s="21" customFormat="1" ht="12.75" x14ac:dyDescent="0.25">
      <c r="A49" s="102" t="s">
        <v>177</v>
      </c>
      <c r="B49" s="103">
        <v>0</v>
      </c>
      <c r="C49" s="103">
        <v>0</v>
      </c>
      <c r="D49" s="77" t="s">
        <v>178</v>
      </c>
      <c r="E49" s="103">
        <v>0</v>
      </c>
      <c r="F49" s="103">
        <v>0</v>
      </c>
    </row>
    <row r="50" spans="1:6" s="21" customFormat="1" ht="12.75" x14ac:dyDescent="0.25">
      <c r="A50" s="112" t="s">
        <v>179</v>
      </c>
      <c r="B50" s="103">
        <v>0</v>
      </c>
      <c r="C50" s="103">
        <v>0</v>
      </c>
      <c r="D50" s="83" t="s">
        <v>179</v>
      </c>
      <c r="E50" s="103">
        <v>0</v>
      </c>
      <c r="F50" s="103">
        <v>0</v>
      </c>
    </row>
    <row r="51" spans="1:6" s="4" customFormat="1" x14ac:dyDescent="0.25">
      <c r="A51" s="112" t="s">
        <v>180</v>
      </c>
      <c r="B51" s="103">
        <v>0</v>
      </c>
      <c r="C51" s="103">
        <v>0</v>
      </c>
      <c r="D51" s="83" t="s">
        <v>180</v>
      </c>
      <c r="E51" s="103">
        <v>0</v>
      </c>
      <c r="F51" s="103">
        <v>0</v>
      </c>
    </row>
    <row r="52" spans="1:6" s="4" customFormat="1" x14ac:dyDescent="0.25">
      <c r="A52" s="146" t="s">
        <v>255</v>
      </c>
      <c r="B52" s="103">
        <v>0</v>
      </c>
      <c r="C52" s="103">
        <v>0</v>
      </c>
      <c r="D52" s="147" t="s">
        <v>254</v>
      </c>
      <c r="E52" s="103">
        <v>0</v>
      </c>
      <c r="F52" s="103">
        <v>0</v>
      </c>
    </row>
    <row r="53" spans="1:6" s="4" customFormat="1" x14ac:dyDescent="0.25">
      <c r="A53" s="104" t="s">
        <v>151</v>
      </c>
      <c r="B53" s="105">
        <v>0</v>
      </c>
      <c r="C53" s="105">
        <f>SUM(C48:C52)</f>
        <v>0</v>
      </c>
      <c r="D53" s="78" t="s">
        <v>151</v>
      </c>
      <c r="E53" s="105">
        <v>0</v>
      </c>
      <c r="F53" s="105">
        <f>SUM(F48:F52)</f>
        <v>0</v>
      </c>
    </row>
    <row r="54" spans="1:6" s="4" customFormat="1" x14ac:dyDescent="0.25">
      <c r="A54" s="106"/>
      <c r="B54" s="107"/>
      <c r="C54" s="109"/>
      <c r="D54" s="79"/>
      <c r="E54" s="107"/>
      <c r="F54" s="109"/>
    </row>
    <row r="55" spans="1:6" s="3" customFormat="1" ht="42.75" x14ac:dyDescent="0.25">
      <c r="A55" s="113"/>
      <c r="B55" s="107"/>
      <c r="C55" s="109"/>
      <c r="D55" s="78" t="s">
        <v>184</v>
      </c>
      <c r="E55" s="105">
        <f>E53-B53</f>
        <v>0</v>
      </c>
      <c r="F55" s="105">
        <f>F53-C53</f>
        <v>0</v>
      </c>
    </row>
    <row r="56" spans="1:6" s="3" customFormat="1" x14ac:dyDescent="0.25">
      <c r="A56" s="113"/>
      <c r="B56" s="107"/>
      <c r="C56" s="109"/>
      <c r="D56" s="84"/>
      <c r="E56" s="107"/>
      <c r="F56" s="109"/>
    </row>
    <row r="57" spans="1:6" s="3" customFormat="1" ht="30" x14ac:dyDescent="0.25">
      <c r="A57" s="98" t="s">
        <v>256</v>
      </c>
      <c r="B57" s="107"/>
      <c r="C57" s="109"/>
      <c r="D57" s="75" t="s">
        <v>257</v>
      </c>
      <c r="E57" s="107"/>
      <c r="F57" s="109"/>
    </row>
    <row r="58" spans="1:6" s="3" customFormat="1" x14ac:dyDescent="0.25">
      <c r="A58" s="111"/>
      <c r="B58" s="107"/>
      <c r="C58" s="109"/>
      <c r="D58" s="82"/>
      <c r="E58" s="107"/>
      <c r="F58" s="109"/>
    </row>
    <row r="59" spans="1:6" s="3" customFormat="1" ht="25.5" x14ac:dyDescent="0.25">
      <c r="A59" s="102" t="s">
        <v>129</v>
      </c>
      <c r="B59" s="103">
        <v>0</v>
      </c>
      <c r="C59" s="103">
        <v>0</v>
      </c>
      <c r="D59" s="145" t="s">
        <v>261</v>
      </c>
      <c r="E59" s="103">
        <v>0</v>
      </c>
      <c r="F59" s="103">
        <v>0</v>
      </c>
    </row>
    <row r="60" spans="1:6" s="3" customFormat="1" ht="25.5" x14ac:dyDescent="0.25">
      <c r="A60" s="102" t="s">
        <v>131</v>
      </c>
      <c r="B60" s="103">
        <v>0</v>
      </c>
      <c r="C60" s="103">
        <v>0</v>
      </c>
      <c r="D60" s="145" t="s">
        <v>262</v>
      </c>
      <c r="E60" s="103">
        <v>0</v>
      </c>
      <c r="F60" s="103">
        <v>0</v>
      </c>
    </row>
    <row r="61" spans="1:6" s="4" customFormat="1" x14ac:dyDescent="0.25">
      <c r="A61" s="102" t="s">
        <v>133</v>
      </c>
      <c r="B61" s="103">
        <v>0</v>
      </c>
      <c r="C61" s="103">
        <v>0</v>
      </c>
      <c r="D61" s="83"/>
      <c r="E61" s="103"/>
      <c r="F61" s="114"/>
    </row>
    <row r="62" spans="1:6" s="4" customFormat="1" x14ac:dyDescent="0.25">
      <c r="A62" s="102" t="s">
        <v>135</v>
      </c>
      <c r="B62" s="103">
        <v>0</v>
      </c>
      <c r="C62" s="103">
        <v>0</v>
      </c>
      <c r="D62" s="83"/>
      <c r="E62" s="103"/>
      <c r="F62" s="114"/>
    </row>
    <row r="63" spans="1:6" s="4" customFormat="1" x14ac:dyDescent="0.25">
      <c r="A63" s="144" t="s">
        <v>255</v>
      </c>
      <c r="B63" s="103">
        <v>0</v>
      </c>
      <c r="C63" s="103">
        <v>0</v>
      </c>
      <c r="D63" s="83"/>
      <c r="E63" s="103"/>
      <c r="F63" s="114"/>
    </row>
    <row r="64" spans="1:6" s="4" customFormat="1" x14ac:dyDescent="0.25">
      <c r="A64" s="104" t="s">
        <v>151</v>
      </c>
      <c r="B64" s="105">
        <v>0</v>
      </c>
      <c r="C64" s="105">
        <f>SUM(C59:C63)</f>
        <v>0</v>
      </c>
      <c r="D64" s="78" t="s">
        <v>151</v>
      </c>
      <c r="E64" s="105">
        <f>E60+E59</f>
        <v>0</v>
      </c>
      <c r="F64" s="105">
        <f>SUM(F59:F60)</f>
        <v>0</v>
      </c>
    </row>
    <row r="65" spans="1:6" s="4" customFormat="1" x14ac:dyDescent="0.25">
      <c r="A65" s="106"/>
      <c r="B65" s="107"/>
      <c r="C65" s="109"/>
      <c r="D65" s="79"/>
      <c r="E65" s="107"/>
      <c r="F65" s="109"/>
    </row>
    <row r="66" spans="1:6" s="3" customFormat="1" ht="30" x14ac:dyDescent="0.25">
      <c r="A66" s="115" t="s">
        <v>258</v>
      </c>
      <c r="B66" s="105">
        <f>SUM(B21+B34+B42+B53+B64)</f>
        <v>0</v>
      </c>
      <c r="C66" s="105">
        <f>SUM(C21+C34+C42+C53+C64)</f>
        <v>0</v>
      </c>
      <c r="D66" s="86" t="s">
        <v>259</v>
      </c>
      <c r="E66" s="105">
        <f>SUM(E21+E34+E42+E53+E64)</f>
        <v>0</v>
      </c>
      <c r="F66" s="105">
        <f>SUM(F21+F34+F42+F53+F64)</f>
        <v>0</v>
      </c>
    </row>
    <row r="67" spans="1:6" s="3" customFormat="1" ht="42.75" x14ac:dyDescent="0.25">
      <c r="A67" s="113"/>
      <c r="B67" s="107"/>
      <c r="C67" s="109"/>
      <c r="D67" s="78" t="s">
        <v>195</v>
      </c>
      <c r="E67" s="109">
        <f>E66-B66</f>
        <v>0</v>
      </c>
      <c r="F67" s="109">
        <f>F66-C66</f>
        <v>0</v>
      </c>
    </row>
    <row r="68" spans="1:6" s="3" customFormat="1" x14ac:dyDescent="0.25">
      <c r="A68" s="113"/>
      <c r="B68" s="107"/>
      <c r="C68" s="109"/>
      <c r="D68" s="87"/>
      <c r="E68" s="107"/>
      <c r="F68" s="107"/>
    </row>
    <row r="69" spans="1:6" s="3" customFormat="1" x14ac:dyDescent="0.25">
      <c r="A69" s="116"/>
      <c r="B69" s="107"/>
      <c r="C69" s="107"/>
      <c r="D69" s="88" t="s">
        <v>196</v>
      </c>
      <c r="E69" s="114">
        <v>0</v>
      </c>
      <c r="F69" s="114">
        <v>0</v>
      </c>
    </row>
    <row r="70" spans="1:6" s="3" customFormat="1" ht="85.5" x14ac:dyDescent="0.25">
      <c r="A70" s="113"/>
      <c r="B70" s="99"/>
      <c r="C70" s="100"/>
      <c r="D70" s="78" t="s">
        <v>260</v>
      </c>
      <c r="E70" s="105">
        <f>E67-E69</f>
        <v>0</v>
      </c>
      <c r="F70" s="105">
        <f>F67-F69</f>
        <v>0</v>
      </c>
    </row>
    <row r="71" spans="1:6" s="20" customFormat="1" ht="12.75" x14ac:dyDescent="0.25">
      <c r="A71" s="110"/>
      <c r="B71" s="96"/>
      <c r="C71" s="97"/>
      <c r="D71" s="81"/>
      <c r="E71" s="96"/>
      <c r="F71" s="97"/>
    </row>
    <row r="72" spans="1:6" s="20" customFormat="1" ht="60" x14ac:dyDescent="0.25">
      <c r="A72" s="98" t="s">
        <v>263</v>
      </c>
      <c r="B72" s="107"/>
      <c r="C72" s="109"/>
      <c r="D72" s="75" t="s">
        <v>264</v>
      </c>
      <c r="E72" s="107"/>
      <c r="F72" s="109"/>
    </row>
    <row r="73" spans="1:6" s="20" customFormat="1" ht="12.75" x14ac:dyDescent="0.25">
      <c r="A73" s="111"/>
      <c r="B73" s="107"/>
      <c r="C73" s="109"/>
      <c r="D73" s="82"/>
      <c r="E73" s="107"/>
      <c r="F73" s="109"/>
    </row>
    <row r="74" spans="1:6" s="20" customFormat="1" ht="38.25" x14ac:dyDescent="0.25">
      <c r="A74" s="144" t="s">
        <v>265</v>
      </c>
      <c r="B74" s="103">
        <v>0</v>
      </c>
      <c r="C74" s="148">
        <v>0</v>
      </c>
      <c r="D74" s="144" t="s">
        <v>270</v>
      </c>
      <c r="E74" s="103">
        <v>0</v>
      </c>
      <c r="F74" s="103">
        <v>0</v>
      </c>
    </row>
    <row r="75" spans="1:6" s="20" customFormat="1" ht="38.25" x14ac:dyDescent="0.25">
      <c r="A75" s="144" t="s">
        <v>266</v>
      </c>
      <c r="B75" s="103">
        <v>0</v>
      </c>
      <c r="C75" s="148">
        <v>0</v>
      </c>
      <c r="D75" s="144" t="s">
        <v>271</v>
      </c>
      <c r="E75" s="103">
        <v>0</v>
      </c>
      <c r="F75" s="103">
        <v>0</v>
      </c>
    </row>
    <row r="76" spans="1:6" s="20" customFormat="1" ht="25.5" x14ac:dyDescent="0.25">
      <c r="A76" s="144" t="s">
        <v>267</v>
      </c>
      <c r="B76" s="103">
        <v>0</v>
      </c>
      <c r="C76" s="148">
        <v>0</v>
      </c>
      <c r="D76" s="144" t="s">
        <v>272</v>
      </c>
      <c r="E76" s="103"/>
      <c r="F76" s="114"/>
    </row>
    <row r="77" spans="1:6" s="20" customFormat="1" ht="38.25" x14ac:dyDescent="0.25">
      <c r="A77" s="144" t="s">
        <v>268</v>
      </c>
      <c r="B77" s="103">
        <v>0</v>
      </c>
      <c r="C77" s="148">
        <v>0</v>
      </c>
      <c r="D77" s="144" t="s">
        <v>273</v>
      </c>
      <c r="E77" s="103"/>
      <c r="F77" s="114"/>
    </row>
    <row r="78" spans="1:6" s="20" customFormat="1" ht="12.75" x14ac:dyDescent="0.25">
      <c r="A78" s="144"/>
      <c r="B78" s="103">
        <v>0</v>
      </c>
      <c r="C78" s="148">
        <v>0</v>
      </c>
      <c r="D78" s="112"/>
      <c r="E78" s="103"/>
      <c r="F78" s="114"/>
    </row>
    <row r="79" spans="1:6" s="20" customFormat="1" ht="14.25" x14ac:dyDescent="0.25">
      <c r="A79" s="104" t="s">
        <v>151</v>
      </c>
      <c r="B79" s="105">
        <v>0</v>
      </c>
      <c r="C79" s="105">
        <f>SUM(C74:C78)</f>
        <v>0</v>
      </c>
      <c r="D79" s="78" t="s">
        <v>151</v>
      </c>
      <c r="E79" s="105">
        <f>E75+E74</f>
        <v>0</v>
      </c>
      <c r="F79" s="105">
        <f>SUM(F74:F75)</f>
        <v>0</v>
      </c>
    </row>
    <row r="80" spans="1:6" s="20" customFormat="1" ht="14.25" x14ac:dyDescent="0.25">
      <c r="A80" s="106"/>
      <c r="B80" s="107"/>
      <c r="C80" s="109"/>
      <c r="D80" s="78" t="s">
        <v>196</v>
      </c>
      <c r="E80" s="105">
        <f>E76+E75</f>
        <v>0</v>
      </c>
      <c r="F80" s="105">
        <f>SUM(F75:F76)</f>
        <v>0</v>
      </c>
    </row>
    <row r="81" spans="1:6" s="20" customFormat="1" ht="85.5" x14ac:dyDescent="0.25">
      <c r="A81" s="113"/>
      <c r="B81" s="107"/>
      <c r="C81" s="109"/>
      <c r="D81" s="78" t="s">
        <v>269</v>
      </c>
      <c r="E81" s="109">
        <v>0</v>
      </c>
      <c r="F81" s="109">
        <v>0</v>
      </c>
    </row>
    <row r="82" spans="1:6" s="20" customFormat="1" x14ac:dyDescent="0.25">
      <c r="A82" s="113"/>
      <c r="B82" s="107"/>
      <c r="C82" s="109"/>
      <c r="D82" s="87"/>
      <c r="E82" s="107"/>
      <c r="F82" s="107"/>
    </row>
    <row r="83" spans="1:6" s="20" customFormat="1" ht="13.9" customHeight="1" x14ac:dyDescent="0.25">
      <c r="A83" s="113"/>
      <c r="B83" s="99"/>
      <c r="C83" s="100"/>
      <c r="D83" s="104"/>
      <c r="E83" s="152">
        <v>2021</v>
      </c>
      <c r="F83" s="153">
        <v>2020</v>
      </c>
    </row>
    <row r="84" spans="1:6" s="20" customFormat="1" ht="13.9" customHeight="1" x14ac:dyDescent="0.25">
      <c r="A84" s="182"/>
      <c r="B84" s="183"/>
      <c r="C84" s="183"/>
      <c r="D84" s="184"/>
      <c r="E84" s="126"/>
      <c r="F84" s="149"/>
    </row>
    <row r="85" spans="1:6" s="20" customFormat="1" ht="13.9" customHeight="1" x14ac:dyDescent="0.25">
      <c r="A85" s="182"/>
      <c r="B85" s="183"/>
      <c r="C85" s="183"/>
      <c r="D85" s="184"/>
      <c r="E85" s="150"/>
      <c r="F85" s="151"/>
    </row>
    <row r="86" spans="1:6" s="20" customFormat="1" ht="13.9" customHeight="1" x14ac:dyDescent="0.25">
      <c r="A86" s="185"/>
      <c r="B86" s="186"/>
      <c r="C86" s="186"/>
      <c r="D86" s="187"/>
      <c r="E86" s="126"/>
      <c r="F86" s="149"/>
    </row>
    <row r="87" spans="1:6" s="20" customFormat="1" ht="12.75" x14ac:dyDescent="0.25">
      <c r="A87" s="110"/>
      <c r="B87" s="96"/>
      <c r="C87" s="97"/>
      <c r="D87" s="110"/>
      <c r="E87" s="96"/>
      <c r="F87" s="97"/>
    </row>
    <row r="88" spans="1:6" s="20" customFormat="1" x14ac:dyDescent="0.25">
      <c r="A88" s="113"/>
      <c r="B88" s="99"/>
      <c r="C88" s="100"/>
      <c r="D88" s="104"/>
      <c r="E88" s="152">
        <v>2021</v>
      </c>
      <c r="F88" s="153">
        <v>2020</v>
      </c>
    </row>
    <row r="89" spans="1:6" s="20" customFormat="1" ht="12.75" x14ac:dyDescent="0.25">
      <c r="A89" s="188" t="s">
        <v>274</v>
      </c>
      <c r="B89" s="189"/>
      <c r="C89" s="189"/>
      <c r="D89" s="190"/>
      <c r="E89" s="126"/>
      <c r="F89" s="149"/>
    </row>
    <row r="90" spans="1:6" s="20" customFormat="1" ht="12.75" x14ac:dyDescent="0.25">
      <c r="A90" s="191" t="s">
        <v>275</v>
      </c>
      <c r="B90" s="192"/>
      <c r="C90" s="192"/>
      <c r="D90" s="193"/>
      <c r="E90" s="150"/>
      <c r="F90" s="151"/>
    </row>
    <row r="91" spans="1:6" s="20" customFormat="1" ht="12.75" x14ac:dyDescent="0.25">
      <c r="A91" s="194" t="s">
        <v>276</v>
      </c>
      <c r="B91" s="195"/>
      <c r="C91" s="195"/>
      <c r="D91" s="196"/>
      <c r="E91" s="126"/>
      <c r="F91" s="149"/>
    </row>
    <row r="92" spans="1:6" s="20" customFormat="1" ht="12.75" x14ac:dyDescent="0.25">
      <c r="A92" s="110"/>
      <c r="B92" s="96"/>
      <c r="C92" s="97"/>
      <c r="D92" s="110"/>
      <c r="E92" s="96"/>
      <c r="F92" s="97"/>
    </row>
    <row r="93" spans="1:6" s="3" customFormat="1" x14ac:dyDescent="0.25">
      <c r="A93" s="179" t="s">
        <v>277</v>
      </c>
      <c r="B93" s="179"/>
      <c r="C93" s="179"/>
      <c r="D93" s="179"/>
      <c r="E93" s="179"/>
      <c r="F93" s="179"/>
    </row>
    <row r="94" spans="1:6" s="3" customFormat="1" x14ac:dyDescent="0.25">
      <c r="A94" s="110"/>
      <c r="B94" s="117"/>
      <c r="C94" s="137"/>
      <c r="D94" s="110"/>
      <c r="E94" s="117"/>
      <c r="F94" s="118"/>
    </row>
    <row r="95" spans="1:6" s="3" customFormat="1" ht="15.75" customHeight="1" x14ac:dyDescent="0.25">
      <c r="A95" s="72"/>
      <c r="B95" s="62">
        <v>2021</v>
      </c>
      <c r="C95" s="62">
        <v>2020</v>
      </c>
      <c r="D95" s="72"/>
      <c r="E95" s="62">
        <v>2021</v>
      </c>
      <c r="F95" s="153">
        <v>2020</v>
      </c>
    </row>
    <row r="96" spans="1:6" s="3" customFormat="1" x14ac:dyDescent="0.25">
      <c r="A96" s="73"/>
      <c r="B96" s="119"/>
      <c r="C96" s="119"/>
      <c r="D96" s="73"/>
      <c r="E96" s="119"/>
      <c r="F96" s="154"/>
    </row>
    <row r="97" spans="1:6" s="3" customFormat="1" x14ac:dyDescent="0.25">
      <c r="A97" s="89" t="s">
        <v>278</v>
      </c>
      <c r="B97" s="117"/>
      <c r="C97" s="117"/>
      <c r="D97" s="89" t="s">
        <v>279</v>
      </c>
      <c r="E97" s="117"/>
      <c r="F97" s="155"/>
    </row>
    <row r="98" spans="1:6" s="3" customFormat="1" x14ac:dyDescent="0.25">
      <c r="A98" s="75"/>
      <c r="B98" s="117"/>
      <c r="C98" s="118"/>
      <c r="D98" s="75"/>
      <c r="E98" s="117"/>
      <c r="F98" s="156"/>
    </row>
    <row r="99" spans="1:6" s="3" customFormat="1" ht="25.5" x14ac:dyDescent="0.25">
      <c r="A99" s="77" t="s">
        <v>201</v>
      </c>
      <c r="B99" s="121">
        <v>0</v>
      </c>
      <c r="C99" s="121">
        <v>0</v>
      </c>
      <c r="D99" s="77" t="s">
        <v>201</v>
      </c>
      <c r="E99" s="121">
        <v>0</v>
      </c>
      <c r="F99" s="157">
        <v>0</v>
      </c>
    </row>
    <row r="100" spans="1:6" s="3" customFormat="1" x14ac:dyDescent="0.25">
      <c r="A100" s="158" t="s">
        <v>202</v>
      </c>
      <c r="B100" s="121">
        <v>0</v>
      </c>
      <c r="C100" s="121">
        <v>0</v>
      </c>
      <c r="D100" s="77" t="s">
        <v>202</v>
      </c>
      <c r="E100" s="121">
        <v>0</v>
      </c>
      <c r="F100" s="157">
        <v>0</v>
      </c>
    </row>
    <row r="101" spans="1:6" s="4" customFormat="1" x14ac:dyDescent="0.25">
      <c r="A101" s="159" t="s">
        <v>151</v>
      </c>
      <c r="B101" s="160">
        <f>SUM(B99:B100)</f>
        <v>0</v>
      </c>
      <c r="C101" s="160">
        <f>SUM(C99:C100)</f>
        <v>0</v>
      </c>
      <c r="D101" s="159" t="s">
        <v>151</v>
      </c>
      <c r="E101" s="160">
        <f>SUM(E99:E100)</f>
        <v>0</v>
      </c>
      <c r="F101" s="161">
        <f>SUM(F99:F100)</f>
        <v>0</v>
      </c>
    </row>
    <row r="102" spans="1:6" s="4" customFormat="1" x14ac:dyDescent="0.25">
      <c r="A102" s="91"/>
      <c r="B102" s="92"/>
      <c r="C102" s="92"/>
      <c r="D102" s="91"/>
      <c r="E102" s="92"/>
      <c r="F102" s="92"/>
    </row>
    <row r="103" spans="1:6" s="3" customFormat="1" x14ac:dyDescent="0.25">
      <c r="A103" s="91"/>
      <c r="B103" s="92"/>
      <c r="C103" s="92"/>
      <c r="D103" s="91"/>
      <c r="E103" s="92"/>
      <c r="F103" s="92"/>
    </row>
    <row r="104" spans="1:6" s="5" customFormat="1" hidden="1" x14ac:dyDescent="0.25">
      <c r="A104" s="91"/>
      <c r="B104" s="92"/>
      <c r="C104" s="92"/>
      <c r="D104" s="91"/>
      <c r="E104" s="92"/>
      <c r="F104" s="92"/>
    </row>
    <row r="105" spans="1:6" s="5" customFormat="1" hidden="1" x14ac:dyDescent="0.25">
      <c r="A105" s="91"/>
      <c r="B105" s="92"/>
      <c r="C105" s="92"/>
      <c r="D105" s="91"/>
      <c r="E105" s="92"/>
      <c r="F105" s="92"/>
    </row>
    <row r="106" spans="1:6" s="5" customFormat="1" hidden="1" x14ac:dyDescent="0.25">
      <c r="A106" s="91"/>
      <c r="B106" s="92"/>
      <c r="C106" s="92"/>
      <c r="D106" s="91"/>
      <c r="E106" s="92"/>
      <c r="F106" s="92"/>
    </row>
    <row r="107" spans="1:6" s="5" customFormat="1" hidden="1" x14ac:dyDescent="0.25">
      <c r="A107" s="91"/>
      <c r="B107" s="92"/>
      <c r="C107" s="92"/>
      <c r="D107" s="91"/>
      <c r="E107" s="92"/>
      <c r="F107" s="92"/>
    </row>
    <row r="108" spans="1:6" s="5" customFormat="1" hidden="1" x14ac:dyDescent="0.25">
      <c r="A108" s="91"/>
      <c r="B108" s="92"/>
      <c r="C108" s="92"/>
      <c r="D108" s="91"/>
      <c r="E108" s="92"/>
      <c r="F108" s="92"/>
    </row>
    <row r="109" spans="1:6" s="5" customFormat="1" hidden="1" x14ac:dyDescent="0.25">
      <c r="A109" s="91"/>
      <c r="B109" s="92"/>
      <c r="C109" s="92"/>
      <c r="D109" s="91"/>
      <c r="E109" s="92"/>
      <c r="F109" s="92"/>
    </row>
    <row r="110" spans="1:6" s="5" customFormat="1" hidden="1" x14ac:dyDescent="0.25">
      <c r="A110" s="91"/>
      <c r="B110" s="92"/>
      <c r="C110" s="92"/>
      <c r="D110" s="91"/>
      <c r="E110" s="92"/>
      <c r="F110" s="92"/>
    </row>
    <row r="111" spans="1:6" s="5" customFormat="1" hidden="1" x14ac:dyDescent="0.25">
      <c r="A111" s="91"/>
      <c r="B111" s="92"/>
      <c r="C111" s="92"/>
      <c r="D111" s="91"/>
      <c r="E111" s="92"/>
      <c r="F111" s="92"/>
    </row>
    <row r="112" spans="1:6" s="5" customFormat="1" hidden="1" x14ac:dyDescent="0.25">
      <c r="A112" s="91"/>
      <c r="B112" s="92"/>
      <c r="C112" s="92"/>
      <c r="D112" s="91"/>
      <c r="E112" s="92"/>
      <c r="F112" s="92"/>
    </row>
    <row r="113" spans="1:6" s="5" customFormat="1" hidden="1" x14ac:dyDescent="0.25">
      <c r="A113" s="91"/>
      <c r="B113" s="92"/>
      <c r="C113" s="92"/>
      <c r="D113" s="91"/>
      <c r="E113" s="92"/>
      <c r="F113" s="92"/>
    </row>
    <row r="114" spans="1:6" s="5" customFormat="1" hidden="1" x14ac:dyDescent="0.25">
      <c r="A114" s="91"/>
      <c r="B114" s="92"/>
      <c r="C114" s="92"/>
      <c r="D114" s="91"/>
      <c r="E114" s="92"/>
      <c r="F114" s="92"/>
    </row>
    <row r="115" spans="1:6" x14ac:dyDescent="0.25">
      <c r="A115" s="91"/>
      <c r="B115" s="92"/>
      <c r="C115" s="92"/>
      <c r="D115" s="91"/>
      <c r="E115" s="92"/>
      <c r="F115" s="92"/>
    </row>
    <row r="116" spans="1:6" x14ac:dyDescent="0.25">
      <c r="A116" s="91"/>
      <c r="B116" s="92"/>
      <c r="C116" s="92"/>
      <c r="D116" s="91"/>
      <c r="E116" s="92"/>
      <c r="F116" s="92"/>
    </row>
    <row r="117" spans="1:6" x14ac:dyDescent="0.25">
      <c r="A117" s="91"/>
      <c r="B117" s="92"/>
      <c r="C117" s="92"/>
      <c r="D117" s="91"/>
      <c r="E117" s="92"/>
      <c r="F117" s="92"/>
    </row>
    <row r="118" spans="1:6" x14ac:dyDescent="0.25">
      <c r="A118" s="91"/>
      <c r="B118" s="92"/>
      <c r="C118" s="92"/>
      <c r="D118" s="91"/>
      <c r="E118" s="92"/>
      <c r="F118" s="92"/>
    </row>
    <row r="119" spans="1:6" x14ac:dyDescent="0.25">
      <c r="A119" s="91"/>
      <c r="B119" s="92"/>
      <c r="C119" s="92"/>
      <c r="D119" s="91"/>
      <c r="E119" s="92"/>
      <c r="F119" s="92"/>
    </row>
    <row r="120" spans="1:6" x14ac:dyDescent="0.25">
      <c r="A120" s="91"/>
      <c r="B120" s="92"/>
      <c r="C120" s="92"/>
      <c r="D120" s="91"/>
      <c r="E120" s="92"/>
      <c r="F120" s="92"/>
    </row>
    <row r="121" spans="1:6" x14ac:dyDescent="0.25">
      <c r="A121" s="91"/>
      <c r="B121" s="92"/>
      <c r="C121" s="92"/>
      <c r="D121" s="91"/>
      <c r="E121" s="92"/>
      <c r="F121" s="92"/>
    </row>
    <row r="122" spans="1:6" x14ac:dyDescent="0.25">
      <c r="A122" s="91"/>
      <c r="B122" s="92"/>
      <c r="C122" s="92"/>
      <c r="D122" s="91"/>
      <c r="E122" s="92"/>
      <c r="F122" s="92"/>
    </row>
    <row r="123" spans="1:6" x14ac:dyDescent="0.25">
      <c r="A123" s="91"/>
      <c r="B123" s="92"/>
      <c r="C123" s="92"/>
      <c r="D123" s="91"/>
      <c r="E123" s="92"/>
      <c r="F123" s="92"/>
    </row>
    <row r="124" spans="1:6" x14ac:dyDescent="0.25">
      <c r="A124" s="91"/>
      <c r="B124" s="92"/>
      <c r="C124" s="92"/>
      <c r="D124" s="91"/>
      <c r="E124" s="92"/>
      <c r="F124" s="92"/>
    </row>
    <row r="125" spans="1:6" x14ac:dyDescent="0.25">
      <c r="A125" s="91"/>
      <c r="B125" s="92"/>
      <c r="C125" s="92"/>
      <c r="D125" s="91"/>
      <c r="E125" s="92"/>
      <c r="F125" s="92"/>
    </row>
    <row r="126" spans="1:6" x14ac:dyDescent="0.25">
      <c r="A126" s="91"/>
      <c r="B126" s="92"/>
      <c r="C126" s="92"/>
      <c r="D126" s="91"/>
      <c r="E126" s="92"/>
      <c r="F126" s="92"/>
    </row>
    <row r="127" spans="1:6" x14ac:dyDescent="0.25">
      <c r="A127" s="91"/>
      <c r="B127" s="92"/>
      <c r="C127" s="92"/>
      <c r="D127" s="91"/>
      <c r="E127" s="92"/>
      <c r="F127" s="92"/>
    </row>
    <row r="128" spans="1:6" x14ac:dyDescent="0.25">
      <c r="A128" s="91"/>
      <c r="B128" s="92"/>
      <c r="C128" s="92"/>
      <c r="D128" s="91"/>
      <c r="E128" s="92"/>
      <c r="F128" s="92"/>
    </row>
    <row r="129" spans="1:6" x14ac:dyDescent="0.25">
      <c r="A129" s="91"/>
      <c r="B129" s="92"/>
      <c r="C129" s="92"/>
      <c r="D129" s="91"/>
      <c r="E129" s="92"/>
      <c r="F129" s="92"/>
    </row>
    <row r="130" spans="1:6" x14ac:dyDescent="0.25">
      <c r="A130" s="91"/>
      <c r="B130" s="92"/>
      <c r="C130" s="92"/>
      <c r="D130" s="91"/>
      <c r="E130" s="92"/>
      <c r="F130" s="92"/>
    </row>
    <row r="131" spans="1:6" x14ac:dyDescent="0.25">
      <c r="A131" s="91"/>
      <c r="B131" s="92"/>
      <c r="C131" s="92"/>
      <c r="D131" s="91"/>
      <c r="E131" s="92"/>
      <c r="F131" s="92"/>
    </row>
    <row r="132" spans="1:6" x14ac:dyDescent="0.25">
      <c r="A132" s="91"/>
      <c r="B132" s="92"/>
      <c r="C132" s="92"/>
      <c r="D132" s="91"/>
      <c r="E132" s="92"/>
      <c r="F132" s="92"/>
    </row>
    <row r="133" spans="1:6" x14ac:dyDescent="0.25">
      <c r="A133" s="91"/>
      <c r="B133" s="92"/>
      <c r="C133" s="92"/>
      <c r="D133" s="91"/>
      <c r="E133" s="92"/>
      <c r="F133" s="92"/>
    </row>
    <row r="134" spans="1:6" x14ac:dyDescent="0.25">
      <c r="A134" s="91"/>
      <c r="B134" s="92"/>
      <c r="C134" s="92"/>
      <c r="D134" s="91"/>
      <c r="E134" s="92"/>
      <c r="F134" s="92"/>
    </row>
    <row r="135" spans="1:6" x14ac:dyDescent="0.25">
      <c r="A135" s="91"/>
      <c r="B135" s="92"/>
      <c r="C135" s="92"/>
      <c r="D135" s="91"/>
      <c r="E135" s="92"/>
      <c r="F135" s="92"/>
    </row>
    <row r="136" spans="1:6" x14ac:dyDescent="0.25">
      <c r="A136" s="91"/>
      <c r="B136" s="92"/>
      <c r="C136" s="92"/>
      <c r="D136" s="91"/>
      <c r="E136" s="92"/>
      <c r="F136" s="92"/>
    </row>
    <row r="137" spans="1:6" x14ac:dyDescent="0.25">
      <c r="A137" s="91"/>
      <c r="B137" s="92"/>
      <c r="C137" s="92"/>
      <c r="D137" s="91"/>
      <c r="E137" s="92"/>
      <c r="F137" s="92"/>
    </row>
    <row r="138" spans="1:6" x14ac:dyDescent="0.25">
      <c r="A138" s="91"/>
      <c r="B138" s="92"/>
      <c r="C138" s="92"/>
      <c r="D138" s="91"/>
      <c r="E138" s="92"/>
      <c r="F138" s="92"/>
    </row>
    <row r="139" spans="1:6" x14ac:dyDescent="0.25">
      <c r="A139" s="91"/>
      <c r="B139" s="92"/>
      <c r="C139" s="92"/>
      <c r="D139" s="91"/>
      <c r="E139" s="92"/>
      <c r="F139" s="92"/>
    </row>
    <row r="140" spans="1:6" x14ac:dyDescent="0.25">
      <c r="A140" s="91"/>
      <c r="B140" s="92"/>
      <c r="C140" s="92"/>
      <c r="D140" s="91"/>
      <c r="E140" s="92"/>
      <c r="F140" s="92"/>
    </row>
    <row r="141" spans="1:6" x14ac:dyDescent="0.25">
      <c r="A141" s="91"/>
      <c r="B141" s="92"/>
      <c r="C141" s="92"/>
      <c r="D141" s="91"/>
      <c r="E141" s="92"/>
      <c r="F141" s="92"/>
    </row>
    <row r="142" spans="1:6" x14ac:dyDescent="0.25">
      <c r="A142" s="91"/>
      <c r="B142" s="92"/>
      <c r="C142" s="92"/>
      <c r="D142" s="91"/>
      <c r="E142" s="92"/>
      <c r="F142" s="92"/>
    </row>
    <row r="143" spans="1:6" x14ac:dyDescent="0.25">
      <c r="A143" s="91"/>
      <c r="B143" s="92"/>
      <c r="C143" s="92"/>
      <c r="D143" s="91"/>
      <c r="E143" s="92"/>
      <c r="F143" s="92"/>
    </row>
    <row r="144" spans="1:6" x14ac:dyDescent="0.25">
      <c r="A144" s="91"/>
      <c r="B144" s="92"/>
      <c r="C144" s="92"/>
      <c r="D144" s="91"/>
      <c r="E144" s="92"/>
      <c r="F144" s="92"/>
    </row>
    <row r="145" spans="1:6" x14ac:dyDescent="0.25">
      <c r="A145" s="91"/>
      <c r="B145" s="92"/>
      <c r="C145" s="92"/>
      <c r="D145" s="91"/>
      <c r="E145" s="92"/>
      <c r="F145" s="92"/>
    </row>
    <row r="146" spans="1:6" x14ac:dyDescent="0.25">
      <c r="A146" s="91"/>
      <c r="B146" s="92"/>
      <c r="C146" s="92"/>
      <c r="D146" s="91"/>
      <c r="E146" s="92"/>
      <c r="F146" s="92"/>
    </row>
    <row r="147" spans="1:6" x14ac:dyDescent="0.25">
      <c r="A147" s="91"/>
      <c r="B147" s="92"/>
      <c r="C147" s="92"/>
      <c r="D147" s="91"/>
      <c r="E147" s="92"/>
      <c r="F147" s="92"/>
    </row>
    <row r="148" spans="1:6" x14ac:dyDescent="0.25">
      <c r="A148" s="91"/>
      <c r="B148" s="92"/>
      <c r="C148" s="92"/>
      <c r="D148" s="91"/>
      <c r="E148" s="92"/>
      <c r="F148" s="92"/>
    </row>
    <row r="149" spans="1:6" x14ac:dyDescent="0.25">
      <c r="A149" s="91"/>
      <c r="B149" s="92"/>
      <c r="C149" s="92"/>
      <c r="D149" s="91"/>
      <c r="E149" s="92"/>
      <c r="F149" s="92"/>
    </row>
    <row r="150" spans="1:6" x14ac:dyDescent="0.25">
      <c r="A150" s="91"/>
      <c r="B150" s="92"/>
      <c r="C150" s="92"/>
      <c r="D150" s="91"/>
      <c r="E150" s="92"/>
      <c r="F150" s="92"/>
    </row>
    <row r="151" spans="1:6" x14ac:dyDescent="0.25">
      <c r="A151" s="91"/>
      <c r="B151" s="92"/>
      <c r="C151" s="92"/>
      <c r="D151" s="91"/>
      <c r="E151" s="92"/>
      <c r="F151" s="92"/>
    </row>
    <row r="152" spans="1:6" x14ac:dyDescent="0.25">
      <c r="A152" s="91"/>
      <c r="B152" s="92"/>
      <c r="C152" s="92"/>
      <c r="D152" s="91"/>
      <c r="E152" s="92"/>
      <c r="F152" s="92"/>
    </row>
    <row r="153" spans="1:6" x14ac:dyDescent="0.25">
      <c r="A153" s="91"/>
      <c r="B153" s="92"/>
      <c r="C153" s="92"/>
      <c r="D153" s="91"/>
      <c r="E153" s="92"/>
      <c r="F153" s="92"/>
    </row>
    <row r="154" spans="1:6" x14ac:dyDescent="0.25">
      <c r="A154" s="91"/>
      <c r="B154" s="92"/>
      <c r="C154" s="92"/>
      <c r="D154" s="91"/>
      <c r="E154" s="92"/>
      <c r="F154" s="92"/>
    </row>
    <row r="155" spans="1:6" x14ac:dyDescent="0.25">
      <c r="A155" s="91"/>
      <c r="B155" s="92"/>
      <c r="C155" s="92"/>
      <c r="D155" s="91"/>
      <c r="E155" s="92"/>
      <c r="F155" s="92"/>
    </row>
    <row r="156" spans="1:6" x14ac:dyDescent="0.25">
      <c r="A156" s="91"/>
      <c r="B156" s="92"/>
      <c r="C156" s="92"/>
      <c r="D156" s="91"/>
      <c r="E156" s="92"/>
      <c r="F156" s="92"/>
    </row>
    <row r="157" spans="1:6" x14ac:dyDescent="0.25">
      <c r="A157" s="91"/>
      <c r="B157" s="92"/>
      <c r="C157" s="92"/>
      <c r="D157" s="91"/>
      <c r="E157" s="92"/>
      <c r="F157" s="92"/>
    </row>
    <row r="158" spans="1:6" x14ac:dyDescent="0.25">
      <c r="A158" s="91"/>
      <c r="B158" s="92"/>
      <c r="C158" s="92"/>
      <c r="D158" s="91"/>
      <c r="E158" s="92"/>
      <c r="F158" s="92"/>
    </row>
    <row r="159" spans="1:6" x14ac:dyDescent="0.25">
      <c r="A159" s="91"/>
      <c r="B159" s="92"/>
      <c r="C159" s="92"/>
      <c r="D159" s="91"/>
      <c r="E159" s="92"/>
      <c r="F159" s="92"/>
    </row>
    <row r="160" spans="1:6" x14ac:dyDescent="0.25">
      <c r="A160" s="91"/>
      <c r="B160" s="92"/>
      <c r="C160" s="92"/>
      <c r="D160" s="91"/>
      <c r="E160" s="92"/>
      <c r="F160" s="92"/>
    </row>
    <row r="161" spans="1:6" x14ac:dyDescent="0.25">
      <c r="A161" s="91"/>
      <c r="B161" s="92"/>
      <c r="C161" s="92"/>
      <c r="D161" s="91"/>
      <c r="E161" s="92"/>
      <c r="F161" s="92"/>
    </row>
    <row r="162" spans="1:6" x14ac:dyDescent="0.25">
      <c r="A162" s="91"/>
      <c r="B162" s="92"/>
      <c r="C162" s="92"/>
      <c r="D162" s="91"/>
      <c r="E162" s="92"/>
      <c r="F162" s="92"/>
    </row>
    <row r="163" spans="1:6" x14ac:dyDescent="0.25">
      <c r="A163" s="91"/>
      <c r="B163" s="92"/>
      <c r="C163" s="92"/>
      <c r="D163" s="91"/>
      <c r="E163" s="92"/>
      <c r="F163" s="92"/>
    </row>
    <row r="164" spans="1:6" x14ac:dyDescent="0.25">
      <c r="A164" s="91"/>
      <c r="B164" s="92"/>
      <c r="C164" s="92"/>
      <c r="D164" s="91"/>
      <c r="E164" s="92"/>
      <c r="F164" s="92"/>
    </row>
    <row r="165" spans="1:6" x14ac:dyDescent="0.25">
      <c r="A165" s="91"/>
      <c r="B165" s="92"/>
      <c r="C165" s="92"/>
      <c r="D165" s="91"/>
      <c r="E165" s="92"/>
      <c r="F165" s="92"/>
    </row>
    <row r="166" spans="1:6" x14ac:dyDescent="0.25">
      <c r="A166" s="91"/>
      <c r="B166" s="92"/>
      <c r="C166" s="92"/>
      <c r="D166" s="91"/>
      <c r="E166" s="92"/>
      <c r="F166" s="92"/>
    </row>
    <row r="167" spans="1:6" x14ac:dyDescent="0.25">
      <c r="A167" s="91"/>
      <c r="B167" s="92"/>
      <c r="C167" s="92"/>
      <c r="D167" s="91"/>
      <c r="E167" s="92"/>
      <c r="F167" s="92"/>
    </row>
    <row r="168" spans="1:6" x14ac:dyDescent="0.25">
      <c r="A168" s="91"/>
      <c r="B168" s="92"/>
      <c r="C168" s="92"/>
      <c r="D168" s="91"/>
      <c r="E168" s="92"/>
      <c r="F168" s="92"/>
    </row>
    <row r="169" spans="1:6" x14ac:dyDescent="0.25">
      <c r="A169" s="91"/>
      <c r="B169" s="92"/>
      <c r="C169" s="92"/>
      <c r="D169" s="91"/>
      <c r="E169" s="92"/>
      <c r="F169" s="92"/>
    </row>
    <row r="170" spans="1:6" x14ac:dyDescent="0.25">
      <c r="A170" s="91"/>
      <c r="B170" s="92"/>
      <c r="C170" s="92"/>
      <c r="D170" s="91"/>
      <c r="E170" s="92"/>
      <c r="F170" s="92"/>
    </row>
    <row r="171" spans="1:6" x14ac:dyDescent="0.25">
      <c r="A171" s="91"/>
      <c r="B171" s="92"/>
      <c r="C171" s="92"/>
      <c r="D171" s="91"/>
      <c r="E171" s="92"/>
      <c r="F171" s="92"/>
    </row>
    <row r="172" spans="1:6" x14ac:dyDescent="0.25">
      <c r="A172" s="91"/>
      <c r="B172" s="92"/>
      <c r="C172" s="92"/>
      <c r="D172" s="91"/>
      <c r="E172" s="92"/>
      <c r="F172" s="92"/>
    </row>
    <row r="173" spans="1:6" x14ac:dyDescent="0.25">
      <c r="A173" s="91"/>
      <c r="B173" s="92"/>
      <c r="C173" s="92"/>
      <c r="D173" s="91"/>
      <c r="E173" s="92"/>
      <c r="F173" s="92"/>
    </row>
    <row r="174" spans="1:6" x14ac:dyDescent="0.25">
      <c r="A174" s="91"/>
      <c r="B174" s="92"/>
      <c r="C174" s="92"/>
      <c r="D174" s="91"/>
      <c r="E174" s="92"/>
      <c r="F174" s="92"/>
    </row>
    <row r="175" spans="1:6" x14ac:dyDescent="0.25">
      <c r="A175" s="91"/>
      <c r="B175" s="92"/>
      <c r="C175" s="92"/>
      <c r="D175" s="91"/>
      <c r="E175" s="92"/>
      <c r="F175" s="92"/>
    </row>
    <row r="176" spans="1:6" x14ac:dyDescent="0.25">
      <c r="A176" s="91"/>
      <c r="B176" s="92"/>
      <c r="C176" s="92"/>
      <c r="D176" s="91"/>
      <c r="E176" s="92"/>
      <c r="F176" s="92"/>
    </row>
    <row r="177" spans="1:6" x14ac:dyDescent="0.25">
      <c r="A177" s="91"/>
      <c r="B177" s="92"/>
      <c r="C177" s="92"/>
      <c r="D177" s="91"/>
      <c r="E177" s="92"/>
      <c r="F177" s="92"/>
    </row>
    <row r="178" spans="1:6" x14ac:dyDescent="0.25">
      <c r="A178" s="91"/>
      <c r="B178" s="92"/>
      <c r="C178" s="92"/>
      <c r="D178" s="91"/>
      <c r="E178" s="92"/>
      <c r="F178" s="92"/>
    </row>
    <row r="179" spans="1:6" x14ac:dyDescent="0.25">
      <c r="A179" s="91"/>
      <c r="B179" s="92"/>
      <c r="C179" s="92"/>
      <c r="D179" s="91"/>
      <c r="E179" s="92"/>
      <c r="F179" s="92"/>
    </row>
    <row r="180" spans="1:6" x14ac:dyDescent="0.25">
      <c r="A180" s="91"/>
      <c r="B180" s="92"/>
      <c r="C180" s="92"/>
      <c r="D180" s="91"/>
      <c r="E180" s="92"/>
      <c r="F180" s="92"/>
    </row>
    <row r="181" spans="1:6" x14ac:dyDescent="0.25">
      <c r="A181" s="91"/>
      <c r="B181" s="92"/>
      <c r="C181" s="92"/>
      <c r="D181" s="91"/>
      <c r="E181" s="92"/>
      <c r="F181" s="92"/>
    </row>
    <row r="182" spans="1:6" x14ac:dyDescent="0.25"/>
    <row r="183" spans="1:6" x14ac:dyDescent="0.25"/>
    <row r="184" spans="1:6" x14ac:dyDescent="0.25"/>
    <row r="185" spans="1:6" x14ac:dyDescent="0.25"/>
    <row r="186" spans="1:6" x14ac:dyDescent="0.25"/>
    <row r="187" spans="1:6" x14ac:dyDescent="0.25"/>
    <row r="188" spans="1:6" x14ac:dyDescent="0.25"/>
    <row r="189" spans="1:6" x14ac:dyDescent="0.25"/>
    <row r="190" spans="1:6" x14ac:dyDescent="0.25"/>
    <row r="191" spans="1:6" x14ac:dyDescent="0.25"/>
    <row r="192" spans="1:6"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sheetData>
  <mergeCells count="9">
    <mergeCell ref="A1:F1"/>
    <mergeCell ref="A3:F3"/>
    <mergeCell ref="A93:F93"/>
    <mergeCell ref="A84:D84"/>
    <mergeCell ref="A85:D85"/>
    <mergeCell ref="A86:D86"/>
    <mergeCell ref="A89:D89"/>
    <mergeCell ref="A90:D90"/>
    <mergeCell ref="A91:D91"/>
  </mergeCells>
  <pageMargins left="0.70866141732283472" right="0.70866141732283472" top="0.74803149606299213" bottom="0.74803149606299213" header="0.31496062992125984" footer="0.31496062992125984"/>
  <pageSetup paperSize="9" scale="91" orientation="portrait" r:id="rId1"/>
  <headerFooter>
    <oddFooter>&amp;LFondazione COmunitaria del Varesotto
BILANCIO DI ESERCIZIO 2021&amp;RRendiconto gestionale
Pag. &amp;P di &amp;N</oddFooter>
  </headerFooter>
  <rowBreaks count="2" manualBreakCount="2">
    <brk id="36" max="16383" man="1"/>
    <brk id="65"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6F34C5E1E1255478456AB83CD6F5429" ma:contentTypeVersion="13" ma:contentTypeDescription="Creare un nuovo documento." ma:contentTypeScope="" ma:versionID="86bc6880ef415f0174af428af7938e3d">
  <xsd:schema xmlns:xsd="http://www.w3.org/2001/XMLSchema" xmlns:xs="http://www.w3.org/2001/XMLSchema" xmlns:p="http://schemas.microsoft.com/office/2006/metadata/properties" xmlns:ns2="aad5c8ed-f132-4ab0-93f5-56c5466dfe3f" xmlns:ns3="eb3c157e-36bd-430f-82c8-4b9486a2bec6" targetNamespace="http://schemas.microsoft.com/office/2006/metadata/properties" ma:root="true" ma:fieldsID="79eca185aac2693d1cfe79725376233a" ns2:_="" ns3:_="">
    <xsd:import namespace="aad5c8ed-f132-4ab0-93f5-56c5466dfe3f"/>
    <xsd:import namespace="eb3c157e-36bd-430f-82c8-4b9486a2bec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d5c8ed-f132-4ab0-93f5-56c5466dfe3f"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3c157e-36bd-430f-82c8-4b9486a2bec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88BA4D-76FE-4114-BA98-77777CD7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d5c8ed-f132-4ab0-93f5-56c5466dfe3f"/>
    <ds:schemaRef ds:uri="eb3c157e-36bd-430f-82c8-4b9486a2b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02388C-3D8B-4061-816A-B80C5263CDBD}">
  <ds:schemaRefs>
    <ds:schemaRef ds:uri="http://schemas.microsoft.com/office/2006/documentManagement/types"/>
    <ds:schemaRef ds:uri="http://purl.org/dc/dcmitype/"/>
    <ds:schemaRef ds:uri="aad5c8ed-f132-4ab0-93f5-56c5466dfe3f"/>
    <ds:schemaRef ds:uri="http://schemas.openxmlformats.org/package/2006/metadata/core-properties"/>
    <ds:schemaRef ds:uri="http://schemas.microsoft.com/office/2006/metadata/properties"/>
    <ds:schemaRef ds:uri="http://purl.org/dc/terms/"/>
    <ds:schemaRef ds:uri="http://purl.org/dc/elements/1.1/"/>
    <ds:schemaRef ds:uri="http://schemas.microsoft.com/office/infopath/2007/PartnerControls"/>
    <ds:schemaRef ds:uri="eb3c157e-36bd-430f-82c8-4b9486a2bec6"/>
    <ds:schemaRef ds:uri="http://www.w3.org/XML/1998/namespace"/>
  </ds:schemaRefs>
</ds:datastoreItem>
</file>

<file path=customXml/itemProps3.xml><?xml version="1.0" encoding="utf-8"?>
<ds:datastoreItem xmlns:ds="http://schemas.openxmlformats.org/officeDocument/2006/customXml" ds:itemID="{68EE5455-3E43-4B13-B20D-996F3813A3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Stato patrimoniale</vt:lpstr>
      <vt:lpstr>Rendiconto gestionale</vt:lpstr>
      <vt:lpstr>Rendiconto gestionale CASSA</vt:lpstr>
      <vt:lpstr>'Stato patrimoniale'!Area_stampa</vt:lpstr>
      <vt:lpstr>'Rendiconto gestionale'!Titoli_stampa</vt:lpstr>
      <vt:lpstr>'Rendiconto gestionale CASSA'!Titoli_stampa</vt:lpstr>
      <vt:lpstr>'Stato patrimoniale'!Titoli_stampa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Manuela mp. Paradiso</cp:lastModifiedBy>
  <cp:lastPrinted>2022-06-08T08:05:04Z</cp:lastPrinted>
  <dcterms:created xsi:type="dcterms:W3CDTF">2022-03-25T09:46:53Z</dcterms:created>
  <dcterms:modified xsi:type="dcterms:W3CDTF">2022-06-08T08:05:22Z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0x01010096F34C5E1E1255478456AB83CD6F5429</vt:lpwstr>
  </property>
</Properties>
</file>